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inetpub\wwwroot\Planetary Biology 2023\downloads\"/>
    </mc:Choice>
  </mc:AlternateContent>
  <xr:revisionPtr revIDLastSave="0" documentId="8_{852BBAD0-1926-4F1B-ADAE-A6E86C55986F}" xr6:coauthVersionLast="47" xr6:coauthVersionMax="47" xr10:uidLastSave="{00000000-0000-0000-0000-000000000000}"/>
  <bookViews>
    <workbookView xWindow="-108" yWindow="-108" windowWidth="30936" windowHeight="167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13" i="1" l="1"/>
  <c r="T214" i="1"/>
  <c r="T215" i="1"/>
  <c r="T216" i="1"/>
  <c r="T217" i="1"/>
  <c r="T218" i="1"/>
  <c r="T219" i="1"/>
  <c r="T220" i="1"/>
  <c r="T221" i="1"/>
  <c r="T222" i="1"/>
  <c r="T223" i="1"/>
  <c r="T224" i="1"/>
  <c r="T225" i="1"/>
  <c r="T210" i="1"/>
  <c r="Q119" i="1"/>
  <c r="M119" i="1"/>
  <c r="O119" i="1" s="1"/>
  <c r="P119" i="1" s="1"/>
  <c r="C119" i="1"/>
  <c r="I119" i="1" s="1"/>
  <c r="C105" i="1"/>
  <c r="E105" i="1" s="1"/>
  <c r="M105" i="1"/>
  <c r="O105" i="1" s="1"/>
  <c r="P105" i="1" s="1"/>
  <c r="Q105" i="1"/>
  <c r="C213" i="1"/>
  <c r="D213" i="1" s="1"/>
  <c r="M213" i="1"/>
  <c r="O213" i="1" s="1"/>
  <c r="P213" i="1" s="1"/>
  <c r="Q213" i="1"/>
  <c r="C214" i="1"/>
  <c r="D214" i="1" s="1"/>
  <c r="M214" i="1"/>
  <c r="O214" i="1" s="1"/>
  <c r="P214" i="1" s="1"/>
  <c r="Q214" i="1"/>
  <c r="C215" i="1"/>
  <c r="D215" i="1" s="1"/>
  <c r="M215" i="1"/>
  <c r="O215" i="1" s="1"/>
  <c r="P215" i="1" s="1"/>
  <c r="Q215" i="1"/>
  <c r="C216" i="1"/>
  <c r="D216" i="1" s="1"/>
  <c r="M216" i="1"/>
  <c r="O216" i="1" s="1"/>
  <c r="P216" i="1" s="1"/>
  <c r="Q216" i="1"/>
  <c r="C217" i="1"/>
  <c r="D217" i="1" s="1"/>
  <c r="M217" i="1"/>
  <c r="O217" i="1" s="1"/>
  <c r="P217" i="1" s="1"/>
  <c r="Q217" i="1"/>
  <c r="C218" i="1"/>
  <c r="D218" i="1" s="1"/>
  <c r="M218" i="1"/>
  <c r="O218" i="1" s="1"/>
  <c r="P218" i="1" s="1"/>
  <c r="Q218" i="1"/>
  <c r="C219" i="1"/>
  <c r="D219" i="1" s="1"/>
  <c r="M219" i="1"/>
  <c r="O219" i="1" s="1"/>
  <c r="P219" i="1" s="1"/>
  <c r="Q219" i="1"/>
  <c r="C220" i="1"/>
  <c r="D220" i="1" s="1"/>
  <c r="M220" i="1"/>
  <c r="O220" i="1" s="1"/>
  <c r="P220" i="1" s="1"/>
  <c r="Q220" i="1"/>
  <c r="C221" i="1"/>
  <c r="D221" i="1" s="1"/>
  <c r="M221" i="1"/>
  <c r="O221" i="1" s="1"/>
  <c r="P221" i="1" s="1"/>
  <c r="Q221" i="1"/>
  <c r="C222" i="1"/>
  <c r="D222" i="1" s="1"/>
  <c r="M222" i="1"/>
  <c r="O222" i="1" s="1"/>
  <c r="P222" i="1" s="1"/>
  <c r="Q222" i="1"/>
  <c r="C223" i="1"/>
  <c r="D223" i="1" s="1"/>
  <c r="M223" i="1"/>
  <c r="O223" i="1" s="1"/>
  <c r="P223" i="1" s="1"/>
  <c r="Q223" i="1"/>
  <c r="C224" i="1"/>
  <c r="D224" i="1" s="1"/>
  <c r="M224" i="1"/>
  <c r="O224" i="1" s="1"/>
  <c r="P224" i="1" s="1"/>
  <c r="Q224" i="1"/>
  <c r="C225" i="1"/>
  <c r="D225" i="1" s="1"/>
  <c r="M225" i="1"/>
  <c r="O225" i="1" s="1"/>
  <c r="P225" i="1" s="1"/>
  <c r="Q225" i="1"/>
  <c r="C211" i="1"/>
  <c r="D211" i="1" s="1"/>
  <c r="M211" i="1"/>
  <c r="O211" i="1" s="1"/>
  <c r="P211" i="1" s="1"/>
  <c r="Q211" i="1"/>
  <c r="C212" i="1"/>
  <c r="D212" i="1" s="1"/>
  <c r="M212" i="1"/>
  <c r="O212" i="1" s="1"/>
  <c r="P212" i="1" s="1"/>
  <c r="Q212" i="1"/>
  <c r="Q210" i="1"/>
  <c r="M210" i="1"/>
  <c r="P210" i="1" s="1"/>
  <c r="C210" i="1"/>
  <c r="I210" i="1" s="1"/>
  <c r="Q198" i="1"/>
  <c r="C198" i="1"/>
  <c r="I198" i="1" s="1"/>
  <c r="M198" i="1"/>
  <c r="O198" i="1" s="1"/>
  <c r="P198" i="1" s="1"/>
  <c r="Q197" i="1"/>
  <c r="C197" i="1"/>
  <c r="I197" i="1" s="1"/>
  <c r="M197" i="1"/>
  <c r="O197" i="1" s="1"/>
  <c r="P197" i="1" s="1"/>
  <c r="Q196" i="1"/>
  <c r="C196" i="1"/>
  <c r="I196" i="1" s="1"/>
  <c r="M196" i="1"/>
  <c r="O196" i="1" s="1"/>
  <c r="P196" i="1" s="1"/>
  <c r="Q195" i="1"/>
  <c r="C195" i="1"/>
  <c r="I195" i="1" s="1"/>
  <c r="M195" i="1"/>
  <c r="O195" i="1" s="1"/>
  <c r="P195" i="1" s="1"/>
  <c r="Q194" i="1"/>
  <c r="C194" i="1"/>
  <c r="I194" i="1" s="1"/>
  <c r="M194" i="1"/>
  <c r="O194" i="1" s="1"/>
  <c r="P194" i="1" s="1"/>
  <c r="Q193" i="1"/>
  <c r="C193" i="1"/>
  <c r="I193" i="1" s="1"/>
  <c r="M193" i="1"/>
  <c r="O193" i="1" s="1"/>
  <c r="P193" i="1" s="1"/>
  <c r="Q192" i="1"/>
  <c r="C192" i="1"/>
  <c r="M192" i="1"/>
  <c r="O192" i="1" s="1"/>
  <c r="P192" i="1" s="1"/>
  <c r="Q191" i="1"/>
  <c r="C191" i="1"/>
  <c r="M191" i="1"/>
  <c r="O191" i="1" s="1"/>
  <c r="P191" i="1" s="1"/>
  <c r="Q190" i="1"/>
  <c r="C190" i="1"/>
  <c r="M190" i="1"/>
  <c r="O190" i="1" s="1"/>
  <c r="P190" i="1" s="1"/>
  <c r="Q189" i="1"/>
  <c r="C189" i="1"/>
  <c r="M189" i="1"/>
  <c r="O189" i="1" s="1"/>
  <c r="P189" i="1" s="1"/>
  <c r="Q188" i="1"/>
  <c r="C188" i="1"/>
  <c r="M188" i="1"/>
  <c r="O188" i="1" s="1"/>
  <c r="P188" i="1" s="1"/>
  <c r="Q187" i="1"/>
  <c r="C187" i="1"/>
  <c r="M187" i="1"/>
  <c r="O187" i="1" s="1"/>
  <c r="P187" i="1" s="1"/>
  <c r="Q185" i="1"/>
  <c r="C185" i="1"/>
  <c r="M185" i="1"/>
  <c r="O185" i="1" s="1"/>
  <c r="P185" i="1" s="1"/>
  <c r="Q184" i="1"/>
  <c r="C184" i="1"/>
  <c r="M184" i="1"/>
  <c r="O184" i="1" s="1"/>
  <c r="P184" i="1" s="1"/>
  <c r="Q183" i="1"/>
  <c r="C183" i="1"/>
  <c r="M183" i="1"/>
  <c r="O183" i="1" s="1"/>
  <c r="P183" i="1" s="1"/>
  <c r="Q182" i="1"/>
  <c r="C182" i="1"/>
  <c r="M182" i="1"/>
  <c r="O182" i="1" s="1"/>
  <c r="P182" i="1" s="1"/>
  <c r="Q181" i="1"/>
  <c r="C181" i="1"/>
  <c r="M181" i="1"/>
  <c r="O181" i="1" s="1"/>
  <c r="P181" i="1" s="1"/>
  <c r="Q180" i="1"/>
  <c r="C180" i="1"/>
  <c r="M180" i="1"/>
  <c r="O180" i="1" s="1"/>
  <c r="P180" i="1" s="1"/>
  <c r="Q179" i="1"/>
  <c r="C179" i="1"/>
  <c r="M179" i="1"/>
  <c r="O179" i="1" s="1"/>
  <c r="P179" i="1" s="1"/>
  <c r="Q178" i="1"/>
  <c r="C178" i="1"/>
  <c r="M178" i="1"/>
  <c r="O178" i="1" s="1"/>
  <c r="P178" i="1" s="1"/>
  <c r="Q177" i="1"/>
  <c r="C177" i="1"/>
  <c r="M177" i="1"/>
  <c r="O177" i="1" s="1"/>
  <c r="P177" i="1" s="1"/>
  <c r="Q176" i="1"/>
  <c r="C176" i="1"/>
  <c r="M176" i="1"/>
  <c r="O176" i="1" s="1"/>
  <c r="P176" i="1" s="1"/>
  <c r="Q175" i="1"/>
  <c r="C175" i="1"/>
  <c r="M175" i="1"/>
  <c r="O175" i="1" s="1"/>
  <c r="P175" i="1" s="1"/>
  <c r="Q174" i="1"/>
  <c r="C174" i="1"/>
  <c r="M174" i="1"/>
  <c r="O174" i="1" s="1"/>
  <c r="P174" i="1" s="1"/>
  <c r="Q173" i="1"/>
  <c r="C173" i="1"/>
  <c r="M173" i="1"/>
  <c r="O173" i="1" s="1"/>
  <c r="P173" i="1" s="1"/>
  <c r="Q172" i="1"/>
  <c r="C172" i="1"/>
  <c r="M172" i="1"/>
  <c r="O172" i="1" s="1"/>
  <c r="P172" i="1" s="1"/>
  <c r="Q171" i="1"/>
  <c r="C171" i="1"/>
  <c r="M171" i="1"/>
  <c r="O171" i="1" s="1"/>
  <c r="P171" i="1" s="1"/>
  <c r="Q170" i="1"/>
  <c r="C170" i="1"/>
  <c r="M170" i="1"/>
  <c r="O170" i="1" s="1"/>
  <c r="P170" i="1" s="1"/>
  <c r="Q169" i="1"/>
  <c r="C169" i="1"/>
  <c r="M169" i="1"/>
  <c r="O169" i="1" s="1"/>
  <c r="P169" i="1" s="1"/>
  <c r="Q168" i="1"/>
  <c r="C168" i="1"/>
  <c r="M168" i="1"/>
  <c r="O168" i="1" s="1"/>
  <c r="P168" i="1" s="1"/>
  <c r="Q167" i="1"/>
  <c r="C167" i="1"/>
  <c r="M167" i="1"/>
  <c r="O167" i="1" s="1"/>
  <c r="P167" i="1" s="1"/>
  <c r="Q166" i="1"/>
  <c r="C166" i="1"/>
  <c r="M166" i="1"/>
  <c r="O166" i="1" s="1"/>
  <c r="P166" i="1" s="1"/>
  <c r="Q165" i="1"/>
  <c r="C165" i="1"/>
  <c r="M165" i="1"/>
  <c r="O165" i="1" s="1"/>
  <c r="P165" i="1" s="1"/>
  <c r="Q164" i="1"/>
  <c r="C164" i="1"/>
  <c r="M164" i="1"/>
  <c r="O164" i="1" s="1"/>
  <c r="P164" i="1" s="1"/>
  <c r="Q163" i="1"/>
  <c r="C163" i="1"/>
  <c r="M163" i="1"/>
  <c r="O163" i="1" s="1"/>
  <c r="P163" i="1" s="1"/>
  <c r="Q162" i="1"/>
  <c r="C162" i="1"/>
  <c r="M162" i="1"/>
  <c r="O162" i="1" s="1"/>
  <c r="P162" i="1" s="1"/>
  <c r="Q161" i="1"/>
  <c r="C161" i="1"/>
  <c r="M161" i="1"/>
  <c r="O161" i="1" s="1"/>
  <c r="P161" i="1" s="1"/>
  <c r="Q160" i="1"/>
  <c r="C160" i="1"/>
  <c r="M160" i="1"/>
  <c r="O160" i="1" s="1"/>
  <c r="P160" i="1" s="1"/>
  <c r="Q159" i="1"/>
  <c r="C159" i="1"/>
  <c r="M159" i="1"/>
  <c r="O159" i="1" s="1"/>
  <c r="P159" i="1" s="1"/>
  <c r="Q158" i="1"/>
  <c r="C158" i="1"/>
  <c r="M158" i="1"/>
  <c r="O158" i="1" s="1"/>
  <c r="P158" i="1" s="1"/>
  <c r="Q157" i="1"/>
  <c r="C157" i="1"/>
  <c r="M157" i="1"/>
  <c r="O157" i="1" s="1"/>
  <c r="P157" i="1" s="1"/>
  <c r="Q156" i="1"/>
  <c r="C156" i="1"/>
  <c r="M156" i="1"/>
  <c r="O156" i="1" s="1"/>
  <c r="P156" i="1" s="1"/>
  <c r="Q155" i="1"/>
  <c r="C155" i="1"/>
  <c r="M155" i="1"/>
  <c r="O155" i="1" s="1"/>
  <c r="P155" i="1" s="1"/>
  <c r="Q154" i="1"/>
  <c r="C154" i="1"/>
  <c r="M154" i="1"/>
  <c r="O154" i="1" s="1"/>
  <c r="P154" i="1" s="1"/>
  <c r="Q153" i="1"/>
  <c r="C153" i="1"/>
  <c r="M153" i="1"/>
  <c r="O153" i="1" s="1"/>
  <c r="P153" i="1" s="1"/>
  <c r="Q152" i="1"/>
  <c r="C152" i="1"/>
  <c r="M152" i="1"/>
  <c r="O152" i="1" s="1"/>
  <c r="P152" i="1" s="1"/>
  <c r="Q151" i="1"/>
  <c r="C151" i="1"/>
  <c r="M151" i="1"/>
  <c r="O151" i="1" s="1"/>
  <c r="P151" i="1" s="1"/>
  <c r="Q150" i="1"/>
  <c r="C150" i="1"/>
  <c r="M150" i="1"/>
  <c r="O150" i="1" s="1"/>
  <c r="P150" i="1" s="1"/>
  <c r="Q149" i="1"/>
  <c r="C149" i="1"/>
  <c r="M149" i="1"/>
  <c r="O149" i="1" s="1"/>
  <c r="P149" i="1" s="1"/>
  <c r="Q148" i="1"/>
  <c r="C148" i="1"/>
  <c r="D148" i="1" s="1"/>
  <c r="M148" i="1"/>
  <c r="O148" i="1" s="1"/>
  <c r="P148" i="1" s="1"/>
  <c r="Q147" i="1"/>
  <c r="C147" i="1"/>
  <c r="D147" i="1" s="1"/>
  <c r="M147" i="1"/>
  <c r="O147" i="1" s="1"/>
  <c r="P147" i="1" s="1"/>
  <c r="Q146" i="1"/>
  <c r="C146" i="1"/>
  <c r="M146" i="1"/>
  <c r="O146" i="1" s="1"/>
  <c r="P146" i="1" s="1"/>
  <c r="Q145" i="1"/>
  <c r="C145" i="1"/>
  <c r="D145" i="1" s="1"/>
  <c r="M145" i="1"/>
  <c r="O145" i="1" s="1"/>
  <c r="P145" i="1" s="1"/>
  <c r="Q144" i="1"/>
  <c r="C144" i="1"/>
  <c r="D144" i="1" s="1"/>
  <c r="M144" i="1"/>
  <c r="O144" i="1" s="1"/>
  <c r="P144" i="1" s="1"/>
  <c r="Q143" i="1"/>
  <c r="C143" i="1"/>
  <c r="D143" i="1" s="1"/>
  <c r="M143" i="1"/>
  <c r="O143" i="1" s="1"/>
  <c r="P143" i="1" s="1"/>
  <c r="Q141" i="1"/>
  <c r="C141" i="1"/>
  <c r="D141" i="1" s="1"/>
  <c r="M141" i="1"/>
  <c r="O141" i="1" s="1"/>
  <c r="P141" i="1" s="1"/>
  <c r="Q140" i="1"/>
  <c r="C140" i="1"/>
  <c r="M140" i="1"/>
  <c r="O140" i="1" s="1"/>
  <c r="P140" i="1" s="1"/>
  <c r="Q139" i="1"/>
  <c r="C139" i="1"/>
  <c r="D139" i="1" s="1"/>
  <c r="M139" i="1"/>
  <c r="O139" i="1" s="1"/>
  <c r="P139" i="1" s="1"/>
  <c r="Q138" i="1"/>
  <c r="C138" i="1"/>
  <c r="D138" i="1" s="1"/>
  <c r="M138" i="1"/>
  <c r="O138" i="1" s="1"/>
  <c r="P138" i="1" s="1"/>
  <c r="Q137" i="1"/>
  <c r="C137" i="1"/>
  <c r="M137" i="1"/>
  <c r="O137" i="1" s="1"/>
  <c r="P137" i="1" s="1"/>
  <c r="Q136" i="1"/>
  <c r="C136" i="1"/>
  <c r="D136" i="1" s="1"/>
  <c r="M136" i="1"/>
  <c r="O136" i="1" s="1"/>
  <c r="P136" i="1" s="1"/>
  <c r="Q135" i="1"/>
  <c r="C135" i="1"/>
  <c r="M135" i="1"/>
  <c r="O135" i="1" s="1"/>
  <c r="P135" i="1" s="1"/>
  <c r="Q134" i="1"/>
  <c r="C134" i="1"/>
  <c r="I134" i="1" s="1"/>
  <c r="K134" i="1" s="1"/>
  <c r="M134" i="1"/>
  <c r="O134" i="1" s="1"/>
  <c r="P134" i="1" s="1"/>
  <c r="Q133" i="1"/>
  <c r="C133" i="1"/>
  <c r="I133" i="1" s="1"/>
  <c r="K133" i="1" s="1"/>
  <c r="M133" i="1"/>
  <c r="O133" i="1" s="1"/>
  <c r="P133" i="1" s="1"/>
  <c r="Q132" i="1"/>
  <c r="C132" i="1"/>
  <c r="I132" i="1" s="1"/>
  <c r="J132" i="1" s="1"/>
  <c r="M132" i="1"/>
  <c r="O132" i="1" s="1"/>
  <c r="P132" i="1" s="1"/>
  <c r="Q131" i="1"/>
  <c r="C131" i="1"/>
  <c r="I131" i="1" s="1"/>
  <c r="K131" i="1" s="1"/>
  <c r="M131" i="1"/>
  <c r="O131" i="1" s="1"/>
  <c r="P131" i="1" s="1"/>
  <c r="Q130" i="1"/>
  <c r="C130" i="1"/>
  <c r="M130" i="1"/>
  <c r="O130" i="1" s="1"/>
  <c r="P130" i="1" s="1"/>
  <c r="Q129" i="1"/>
  <c r="C129" i="1"/>
  <c r="I129" i="1" s="1"/>
  <c r="K129" i="1" s="1"/>
  <c r="M129" i="1"/>
  <c r="O129" i="1" s="1"/>
  <c r="P129" i="1" s="1"/>
  <c r="Q128" i="1"/>
  <c r="C128" i="1"/>
  <c r="I128" i="1" s="1"/>
  <c r="J128" i="1" s="1"/>
  <c r="M128" i="1"/>
  <c r="O128" i="1" s="1"/>
  <c r="P128" i="1" s="1"/>
  <c r="Q127" i="1"/>
  <c r="C127" i="1"/>
  <c r="I127" i="1" s="1"/>
  <c r="K127" i="1" s="1"/>
  <c r="M127" i="1"/>
  <c r="O127" i="1" s="1"/>
  <c r="P127" i="1" s="1"/>
  <c r="Q126" i="1"/>
  <c r="C126" i="1"/>
  <c r="E126" i="1" s="1"/>
  <c r="M126" i="1"/>
  <c r="O126" i="1" s="1"/>
  <c r="P126" i="1" s="1"/>
  <c r="Q125" i="1"/>
  <c r="C125" i="1"/>
  <c r="E125" i="1" s="1"/>
  <c r="M125" i="1"/>
  <c r="O125" i="1" s="1"/>
  <c r="P125" i="1" s="1"/>
  <c r="Q124" i="1"/>
  <c r="C124" i="1"/>
  <c r="D124" i="1" s="1"/>
  <c r="M124" i="1"/>
  <c r="O124" i="1" s="1"/>
  <c r="P124" i="1" s="1"/>
  <c r="Q123" i="1"/>
  <c r="C123" i="1"/>
  <c r="I123" i="1" s="1"/>
  <c r="M123" i="1"/>
  <c r="O123" i="1" s="1"/>
  <c r="P123" i="1" s="1"/>
  <c r="Q122" i="1"/>
  <c r="C122" i="1"/>
  <c r="M122" i="1"/>
  <c r="O122" i="1" s="1"/>
  <c r="P122" i="1" s="1"/>
  <c r="Q121" i="1"/>
  <c r="C121" i="1"/>
  <c r="I121" i="1" s="1"/>
  <c r="M121" i="1"/>
  <c r="O121" i="1" s="1"/>
  <c r="P121" i="1" s="1"/>
  <c r="Q120" i="1"/>
  <c r="C120" i="1"/>
  <c r="E120" i="1" s="1"/>
  <c r="M120" i="1"/>
  <c r="O120" i="1" s="1"/>
  <c r="P120" i="1" s="1"/>
  <c r="Q117" i="1"/>
  <c r="C117" i="1"/>
  <c r="D117" i="1" s="1"/>
  <c r="M117" i="1"/>
  <c r="O117" i="1" s="1"/>
  <c r="P117" i="1" s="1"/>
  <c r="Q115" i="1"/>
  <c r="C115" i="1"/>
  <c r="I115" i="1" s="1"/>
  <c r="M115" i="1"/>
  <c r="O115" i="1" s="1"/>
  <c r="P115" i="1" s="1"/>
  <c r="Q114" i="1"/>
  <c r="C114" i="1"/>
  <c r="I114" i="1" s="1"/>
  <c r="K114" i="1" s="1"/>
  <c r="M114" i="1"/>
  <c r="O114" i="1" s="1"/>
  <c r="P114" i="1" s="1"/>
  <c r="Q113" i="1"/>
  <c r="C113" i="1"/>
  <c r="M113" i="1"/>
  <c r="O113" i="1" s="1"/>
  <c r="P113" i="1" s="1"/>
  <c r="Q112" i="1"/>
  <c r="C112" i="1"/>
  <c r="E112" i="1" s="1"/>
  <c r="M112" i="1"/>
  <c r="O112" i="1" s="1"/>
  <c r="P112" i="1" s="1"/>
  <c r="Q111" i="1"/>
  <c r="C111" i="1"/>
  <c r="D111" i="1" s="1"/>
  <c r="M111" i="1"/>
  <c r="O111" i="1" s="1"/>
  <c r="P111" i="1" s="1"/>
  <c r="Q110" i="1"/>
  <c r="C110" i="1"/>
  <c r="I110" i="1" s="1"/>
  <c r="M110" i="1"/>
  <c r="O110" i="1" s="1"/>
  <c r="P110" i="1" s="1"/>
  <c r="Q109" i="1"/>
  <c r="C109" i="1"/>
  <c r="I109" i="1" s="1"/>
  <c r="K109" i="1" s="1"/>
  <c r="M109" i="1"/>
  <c r="O109" i="1" s="1"/>
  <c r="P109" i="1" s="1"/>
  <c r="Q108" i="1"/>
  <c r="C108" i="1"/>
  <c r="D108" i="1" s="1"/>
  <c r="M108" i="1"/>
  <c r="O108" i="1" s="1"/>
  <c r="P108" i="1" s="1"/>
  <c r="Q107" i="1"/>
  <c r="C107" i="1"/>
  <c r="D107" i="1" s="1"/>
  <c r="M107" i="1"/>
  <c r="O107" i="1" s="1"/>
  <c r="P107" i="1" s="1"/>
  <c r="Q106" i="1"/>
  <c r="C106" i="1"/>
  <c r="D106" i="1" s="1"/>
  <c r="M106" i="1"/>
  <c r="O106" i="1" s="1"/>
  <c r="P106" i="1" s="1"/>
  <c r="Q103" i="1"/>
  <c r="C103" i="1"/>
  <c r="M103" i="1"/>
  <c r="O103" i="1" s="1"/>
  <c r="P103" i="1" s="1"/>
  <c r="Q102" i="1"/>
  <c r="C102" i="1"/>
  <c r="D102" i="1" s="1"/>
  <c r="M102" i="1"/>
  <c r="O102" i="1" s="1"/>
  <c r="P102" i="1" s="1"/>
  <c r="Q101" i="1"/>
  <c r="C101" i="1"/>
  <c r="M101" i="1"/>
  <c r="O101" i="1" s="1"/>
  <c r="P101" i="1" s="1"/>
  <c r="Q100" i="1"/>
  <c r="C100" i="1"/>
  <c r="D100" i="1" s="1"/>
  <c r="M100" i="1"/>
  <c r="O100" i="1" s="1"/>
  <c r="P100" i="1" s="1"/>
  <c r="Q99" i="1"/>
  <c r="C99" i="1"/>
  <c r="D99" i="1" s="1"/>
  <c r="M99" i="1"/>
  <c r="O99" i="1" s="1"/>
  <c r="P99" i="1" s="1"/>
  <c r="Q98" i="1"/>
  <c r="C98" i="1"/>
  <c r="M98" i="1"/>
  <c r="O98" i="1" s="1"/>
  <c r="P98" i="1" s="1"/>
  <c r="Q97" i="1"/>
  <c r="C97" i="1"/>
  <c r="D97" i="1" s="1"/>
  <c r="M97" i="1"/>
  <c r="O97" i="1" s="1"/>
  <c r="P97" i="1" s="1"/>
  <c r="Q96" i="1"/>
  <c r="C96" i="1"/>
  <c r="M96" i="1"/>
  <c r="O96" i="1" s="1"/>
  <c r="P96" i="1" s="1"/>
  <c r="Q95" i="1"/>
  <c r="C95" i="1"/>
  <c r="M95" i="1"/>
  <c r="O95" i="1" s="1"/>
  <c r="P95" i="1" s="1"/>
  <c r="Q94" i="1"/>
  <c r="C94" i="1"/>
  <c r="D94" i="1" s="1"/>
  <c r="M94" i="1"/>
  <c r="O94" i="1" s="1"/>
  <c r="P94" i="1" s="1"/>
  <c r="Q93" i="1"/>
  <c r="C93" i="1"/>
  <c r="D93" i="1" s="1"/>
  <c r="M93" i="1"/>
  <c r="O93" i="1" s="1"/>
  <c r="P93" i="1" s="1"/>
  <c r="Q92" i="1"/>
  <c r="C92" i="1"/>
  <c r="D92" i="1" s="1"/>
  <c r="M92" i="1"/>
  <c r="O92" i="1" s="1"/>
  <c r="P92" i="1" s="1"/>
  <c r="Q91" i="1"/>
  <c r="C91" i="1"/>
  <c r="D91" i="1" s="1"/>
  <c r="M91" i="1"/>
  <c r="O91" i="1" s="1"/>
  <c r="P91" i="1" s="1"/>
  <c r="Q90" i="1"/>
  <c r="C90" i="1"/>
  <c r="M90" i="1"/>
  <c r="O90" i="1" s="1"/>
  <c r="P90" i="1" s="1"/>
  <c r="Q89" i="1"/>
  <c r="C89" i="1"/>
  <c r="D89" i="1" s="1"/>
  <c r="M89" i="1"/>
  <c r="O89" i="1" s="1"/>
  <c r="P89" i="1" s="1"/>
  <c r="Q88" i="1"/>
  <c r="C88" i="1"/>
  <c r="D88" i="1" s="1"/>
  <c r="M88" i="1"/>
  <c r="O88" i="1" s="1"/>
  <c r="P88" i="1" s="1"/>
  <c r="Q87" i="1"/>
  <c r="C87" i="1"/>
  <c r="M87" i="1"/>
  <c r="O87" i="1" s="1"/>
  <c r="P87" i="1" s="1"/>
  <c r="Q86" i="1"/>
  <c r="C86" i="1"/>
  <c r="D86" i="1" s="1"/>
  <c r="M86" i="1"/>
  <c r="O86" i="1" s="1"/>
  <c r="P86" i="1" s="1"/>
  <c r="Q85" i="1"/>
  <c r="C85" i="1"/>
  <c r="M85" i="1"/>
  <c r="O85" i="1" s="1"/>
  <c r="P85" i="1" s="1"/>
  <c r="Q84" i="1"/>
  <c r="C84" i="1"/>
  <c r="D84" i="1" s="1"/>
  <c r="M84" i="1"/>
  <c r="O84" i="1" s="1"/>
  <c r="P84" i="1" s="1"/>
  <c r="Q83" i="1"/>
  <c r="C83" i="1"/>
  <c r="D83" i="1" s="1"/>
  <c r="M83" i="1"/>
  <c r="O83" i="1" s="1"/>
  <c r="P83" i="1" s="1"/>
  <c r="Q82" i="1"/>
  <c r="C82" i="1"/>
  <c r="M82" i="1"/>
  <c r="O82" i="1" s="1"/>
  <c r="P82" i="1" s="1"/>
  <c r="Q81" i="1"/>
  <c r="C81" i="1"/>
  <c r="D81" i="1" s="1"/>
  <c r="M81" i="1"/>
  <c r="O81" i="1" s="1"/>
  <c r="P81" i="1" s="1"/>
  <c r="Q80" i="1"/>
  <c r="C80" i="1"/>
  <c r="D80" i="1" s="1"/>
  <c r="M80" i="1"/>
  <c r="O80" i="1" s="1"/>
  <c r="P80" i="1" s="1"/>
  <c r="Q79" i="1"/>
  <c r="C79" i="1"/>
  <c r="M79" i="1"/>
  <c r="O79" i="1" s="1"/>
  <c r="P79" i="1" s="1"/>
  <c r="Q78" i="1"/>
  <c r="C78" i="1"/>
  <c r="D78" i="1" s="1"/>
  <c r="M78" i="1"/>
  <c r="O78" i="1" s="1"/>
  <c r="P78" i="1" s="1"/>
  <c r="Q77" i="1"/>
  <c r="C77" i="1"/>
  <c r="D77" i="1" s="1"/>
  <c r="M77" i="1"/>
  <c r="O77" i="1" s="1"/>
  <c r="P77" i="1" s="1"/>
  <c r="Q76" i="1"/>
  <c r="C76" i="1"/>
  <c r="D76" i="1" s="1"/>
  <c r="M76" i="1"/>
  <c r="O76" i="1" s="1"/>
  <c r="P76" i="1" s="1"/>
  <c r="Q75" i="1"/>
  <c r="C75" i="1"/>
  <c r="D75" i="1" s="1"/>
  <c r="M75" i="1"/>
  <c r="O75" i="1" s="1"/>
  <c r="P75" i="1" s="1"/>
  <c r="Q74" i="1"/>
  <c r="C74" i="1"/>
  <c r="M74" i="1"/>
  <c r="O74" i="1" s="1"/>
  <c r="P74" i="1" s="1"/>
  <c r="Q73" i="1"/>
  <c r="C73" i="1"/>
  <c r="D73" i="1" s="1"/>
  <c r="M73" i="1"/>
  <c r="O73" i="1" s="1"/>
  <c r="P73" i="1" s="1"/>
  <c r="Q72" i="1"/>
  <c r="C72" i="1"/>
  <c r="D72" i="1" s="1"/>
  <c r="M72" i="1"/>
  <c r="O72" i="1" s="1"/>
  <c r="P72" i="1" s="1"/>
  <c r="Q71" i="1"/>
  <c r="C71" i="1"/>
  <c r="M71" i="1"/>
  <c r="O71" i="1" s="1"/>
  <c r="P71" i="1" s="1"/>
  <c r="Q70" i="1"/>
  <c r="C70" i="1"/>
  <c r="D70" i="1" s="1"/>
  <c r="M70" i="1"/>
  <c r="O70" i="1" s="1"/>
  <c r="P70" i="1" s="1"/>
  <c r="Q69" i="1"/>
  <c r="C69" i="1"/>
  <c r="M69" i="1"/>
  <c r="O69" i="1" s="1"/>
  <c r="P69" i="1" s="1"/>
  <c r="Q68" i="1"/>
  <c r="C68" i="1"/>
  <c r="D68" i="1" s="1"/>
  <c r="M68" i="1"/>
  <c r="O68" i="1" s="1"/>
  <c r="P68" i="1" s="1"/>
  <c r="Q67" i="1"/>
  <c r="C67" i="1"/>
  <c r="M67" i="1"/>
  <c r="O67" i="1" s="1"/>
  <c r="P67" i="1" s="1"/>
  <c r="Q66" i="1"/>
  <c r="C66" i="1"/>
  <c r="M66" i="1"/>
  <c r="O66" i="1" s="1"/>
  <c r="P66" i="1" s="1"/>
  <c r="Q65" i="1"/>
  <c r="C65" i="1"/>
  <c r="D65" i="1" s="1"/>
  <c r="M65" i="1"/>
  <c r="O65" i="1" s="1"/>
  <c r="P65" i="1" s="1"/>
  <c r="Q64" i="1"/>
  <c r="C64" i="1"/>
  <c r="I64" i="1" s="1"/>
  <c r="M64" i="1"/>
  <c r="O64" i="1" s="1"/>
  <c r="P64" i="1" s="1"/>
  <c r="Q63" i="1"/>
  <c r="C63" i="1"/>
  <c r="E63" i="1" s="1"/>
  <c r="M63" i="1"/>
  <c r="O63" i="1" s="1"/>
  <c r="P63" i="1" s="1"/>
  <c r="Q62" i="1"/>
  <c r="C62" i="1"/>
  <c r="D62" i="1" s="1"/>
  <c r="M62" i="1"/>
  <c r="O62" i="1" s="1"/>
  <c r="P62" i="1" s="1"/>
  <c r="Q61" i="1"/>
  <c r="C61" i="1"/>
  <c r="I61" i="1" s="1"/>
  <c r="M61" i="1"/>
  <c r="O61" i="1" s="1"/>
  <c r="P61" i="1" s="1"/>
  <c r="Q60" i="1"/>
  <c r="C60" i="1"/>
  <c r="I60" i="1" s="1"/>
  <c r="M60" i="1"/>
  <c r="O60" i="1" s="1"/>
  <c r="P60" i="1" s="1"/>
  <c r="Q59" i="1"/>
  <c r="C59" i="1"/>
  <c r="E59" i="1" s="1"/>
  <c r="M59" i="1"/>
  <c r="O59" i="1" s="1"/>
  <c r="P59" i="1" s="1"/>
  <c r="Q58" i="1"/>
  <c r="C58" i="1"/>
  <c r="D58" i="1" s="1"/>
  <c r="M58" i="1"/>
  <c r="O58" i="1" s="1"/>
  <c r="P58" i="1" s="1"/>
  <c r="Q57" i="1"/>
  <c r="C57" i="1"/>
  <c r="I57" i="1" s="1"/>
  <c r="M57" i="1"/>
  <c r="O57" i="1" s="1"/>
  <c r="P57" i="1" s="1"/>
  <c r="Q56" i="1"/>
  <c r="C56" i="1"/>
  <c r="E56" i="1" s="1"/>
  <c r="M56" i="1"/>
  <c r="O56" i="1" s="1"/>
  <c r="P56" i="1" s="1"/>
  <c r="Q55" i="1"/>
  <c r="C55" i="1"/>
  <c r="E55" i="1" s="1"/>
  <c r="M55" i="1"/>
  <c r="O55" i="1" s="1"/>
  <c r="P55" i="1" s="1"/>
  <c r="Q54" i="1"/>
  <c r="C54" i="1"/>
  <c r="D54" i="1" s="1"/>
  <c r="M54" i="1"/>
  <c r="O54" i="1" s="1"/>
  <c r="P54" i="1" s="1"/>
  <c r="Q53" i="1"/>
  <c r="C53" i="1"/>
  <c r="I53" i="1" s="1"/>
  <c r="M53" i="1"/>
  <c r="O53" i="1" s="1"/>
  <c r="P53" i="1" s="1"/>
  <c r="Q52" i="1"/>
  <c r="C52" i="1"/>
  <c r="E52" i="1" s="1"/>
  <c r="M52" i="1"/>
  <c r="O52" i="1" s="1"/>
  <c r="P52" i="1" s="1"/>
  <c r="Q51" i="1"/>
  <c r="C51" i="1"/>
  <c r="E51" i="1" s="1"/>
  <c r="M51" i="1"/>
  <c r="O51" i="1" s="1"/>
  <c r="P51" i="1" s="1"/>
  <c r="Q50" i="1"/>
  <c r="C50" i="1"/>
  <c r="E50" i="1" s="1"/>
  <c r="G50" i="1" s="1"/>
  <c r="M50" i="1"/>
  <c r="O50" i="1" s="1"/>
  <c r="P50" i="1" s="1"/>
  <c r="Q49" i="1"/>
  <c r="C49" i="1"/>
  <c r="I49" i="1" s="1"/>
  <c r="M49" i="1"/>
  <c r="O49" i="1" s="1"/>
  <c r="P49" i="1" s="1"/>
  <c r="Q48" i="1"/>
  <c r="C48" i="1"/>
  <c r="I48" i="1" s="1"/>
  <c r="K48" i="1" s="1"/>
  <c r="M48" i="1"/>
  <c r="O48" i="1" s="1"/>
  <c r="P48" i="1" s="1"/>
  <c r="Q47" i="1"/>
  <c r="C47" i="1"/>
  <c r="I47" i="1" s="1"/>
  <c r="M47" i="1"/>
  <c r="O47" i="1" s="1"/>
  <c r="P47" i="1" s="1"/>
  <c r="Q46" i="1"/>
  <c r="C46" i="1"/>
  <c r="I46" i="1" s="1"/>
  <c r="M46" i="1"/>
  <c r="O46" i="1" s="1"/>
  <c r="P46" i="1" s="1"/>
  <c r="Q45" i="1"/>
  <c r="C45" i="1"/>
  <c r="I45" i="1" s="1"/>
  <c r="M45" i="1"/>
  <c r="O45" i="1" s="1"/>
  <c r="P45" i="1" s="1"/>
  <c r="Q44" i="1"/>
  <c r="C44" i="1"/>
  <c r="D44" i="1" s="1"/>
  <c r="M44" i="1"/>
  <c r="O44" i="1" s="1"/>
  <c r="P44" i="1" s="1"/>
  <c r="Q43" i="1"/>
  <c r="C43" i="1"/>
  <c r="E43" i="1" s="1"/>
  <c r="M43" i="1"/>
  <c r="O43" i="1" s="1"/>
  <c r="P43" i="1" s="1"/>
  <c r="Q42" i="1"/>
  <c r="C42" i="1"/>
  <c r="E42" i="1" s="1"/>
  <c r="M42" i="1"/>
  <c r="O42" i="1" s="1"/>
  <c r="P42" i="1" s="1"/>
  <c r="Q41" i="1"/>
  <c r="C41" i="1"/>
  <c r="E41" i="1" s="1"/>
  <c r="H41" i="1" s="1"/>
  <c r="M41" i="1"/>
  <c r="O41" i="1" s="1"/>
  <c r="P41" i="1" s="1"/>
  <c r="Q40" i="1"/>
  <c r="C40" i="1"/>
  <c r="E40" i="1" s="1"/>
  <c r="H40" i="1" s="1"/>
  <c r="M40" i="1"/>
  <c r="O40" i="1" s="1"/>
  <c r="P40" i="1" s="1"/>
  <c r="Q39" i="1"/>
  <c r="C39" i="1"/>
  <c r="E39" i="1" s="1"/>
  <c r="H39" i="1" s="1"/>
  <c r="M39" i="1"/>
  <c r="O39" i="1" s="1"/>
  <c r="P39" i="1" s="1"/>
  <c r="Q38" i="1"/>
  <c r="C38" i="1"/>
  <c r="E38" i="1" s="1"/>
  <c r="H38" i="1" s="1"/>
  <c r="M38" i="1"/>
  <c r="O38" i="1" s="1"/>
  <c r="P38" i="1" s="1"/>
  <c r="Q37" i="1"/>
  <c r="C37" i="1"/>
  <c r="I37" i="1" s="1"/>
  <c r="M37" i="1"/>
  <c r="O37" i="1" s="1"/>
  <c r="P37" i="1" s="1"/>
  <c r="Q36" i="1"/>
  <c r="C36" i="1"/>
  <c r="I36" i="1" s="1"/>
  <c r="M36" i="1"/>
  <c r="O36" i="1" s="1"/>
  <c r="P36" i="1" s="1"/>
  <c r="Q35" i="1"/>
  <c r="C35" i="1"/>
  <c r="I35" i="1" s="1"/>
  <c r="M35" i="1"/>
  <c r="O35" i="1" s="1"/>
  <c r="P35" i="1" s="1"/>
  <c r="Q34" i="1"/>
  <c r="C34" i="1"/>
  <c r="I34" i="1" s="1"/>
  <c r="M34" i="1"/>
  <c r="O34" i="1" s="1"/>
  <c r="P34" i="1" s="1"/>
  <c r="Q33" i="1"/>
  <c r="C33" i="1"/>
  <c r="E33" i="1" s="1"/>
  <c r="H33" i="1" s="1"/>
  <c r="M33" i="1"/>
  <c r="O33" i="1" s="1"/>
  <c r="P33" i="1" s="1"/>
  <c r="Q32" i="1"/>
  <c r="C32" i="1"/>
  <c r="I32" i="1" s="1"/>
  <c r="M32" i="1"/>
  <c r="O32" i="1" s="1"/>
  <c r="P32" i="1" s="1"/>
  <c r="Q31" i="1"/>
  <c r="C31" i="1"/>
  <c r="D31" i="1" s="1"/>
  <c r="M31" i="1"/>
  <c r="O31" i="1" s="1"/>
  <c r="P31" i="1" s="1"/>
  <c r="Q30" i="1"/>
  <c r="C30" i="1"/>
  <c r="D30" i="1" s="1"/>
  <c r="M30" i="1"/>
  <c r="O30" i="1" s="1"/>
  <c r="P30" i="1" s="1"/>
  <c r="Q29" i="1"/>
  <c r="C29" i="1"/>
  <c r="E29" i="1" s="1"/>
  <c r="H29" i="1" s="1"/>
  <c r="M29" i="1"/>
  <c r="O29" i="1" s="1"/>
  <c r="P29" i="1" s="1"/>
  <c r="Q28" i="1"/>
  <c r="C28" i="1"/>
  <c r="I28" i="1" s="1"/>
  <c r="M28" i="1"/>
  <c r="O28" i="1" s="1"/>
  <c r="P28" i="1" s="1"/>
  <c r="Q27" i="1"/>
  <c r="C27" i="1"/>
  <c r="I27" i="1" s="1"/>
  <c r="M27" i="1"/>
  <c r="O27" i="1" s="1"/>
  <c r="P27" i="1" s="1"/>
  <c r="Q26" i="1"/>
  <c r="C26" i="1"/>
  <c r="I26" i="1" s="1"/>
  <c r="M26" i="1"/>
  <c r="O26" i="1" s="1"/>
  <c r="P26" i="1" s="1"/>
  <c r="Q25" i="1"/>
  <c r="C25" i="1"/>
  <c r="E25" i="1" s="1"/>
  <c r="H25" i="1" s="1"/>
  <c r="M25" i="1"/>
  <c r="O25" i="1" s="1"/>
  <c r="P25" i="1" s="1"/>
  <c r="Q24" i="1"/>
  <c r="C24" i="1"/>
  <c r="I24" i="1" s="1"/>
  <c r="M24" i="1"/>
  <c r="O24" i="1" s="1"/>
  <c r="P24" i="1" s="1"/>
  <c r="Q23" i="1"/>
  <c r="C23" i="1"/>
  <c r="I23" i="1" s="1"/>
  <c r="J23" i="1" s="1"/>
  <c r="M23" i="1"/>
  <c r="O23" i="1" s="1"/>
  <c r="P23" i="1" s="1"/>
  <c r="Q22" i="1"/>
  <c r="C22" i="1"/>
  <c r="E22" i="1" s="1"/>
  <c r="H22" i="1" s="1"/>
  <c r="M22" i="1"/>
  <c r="O22" i="1" s="1"/>
  <c r="P22" i="1" s="1"/>
  <c r="Q21" i="1"/>
  <c r="C21" i="1"/>
  <c r="I21" i="1" s="1"/>
  <c r="M21" i="1"/>
  <c r="O21" i="1" s="1"/>
  <c r="P21" i="1" s="1"/>
  <c r="Q20" i="1"/>
  <c r="C20" i="1"/>
  <c r="I20" i="1" s="1"/>
  <c r="M20" i="1"/>
  <c r="O20" i="1" s="1"/>
  <c r="P20" i="1" s="1"/>
  <c r="Q19" i="1"/>
  <c r="C19" i="1"/>
  <c r="I19" i="1" s="1"/>
  <c r="M19" i="1"/>
  <c r="O19" i="1" s="1"/>
  <c r="P19" i="1" s="1"/>
  <c r="Q18" i="1"/>
  <c r="C18" i="1"/>
  <c r="I18" i="1" s="1"/>
  <c r="M18" i="1"/>
  <c r="O18" i="1" s="1"/>
  <c r="P18" i="1" s="1"/>
  <c r="Q17" i="1"/>
  <c r="C17" i="1"/>
  <c r="E17" i="1" s="1"/>
  <c r="H17" i="1" s="1"/>
  <c r="M17" i="1"/>
  <c r="O17" i="1" s="1"/>
  <c r="P17" i="1" s="1"/>
  <c r="Q16" i="1"/>
  <c r="C16" i="1"/>
  <c r="E16" i="1" s="1"/>
  <c r="H16" i="1" s="1"/>
  <c r="M16" i="1"/>
  <c r="O16" i="1" s="1"/>
  <c r="P16" i="1" s="1"/>
  <c r="Q15" i="1"/>
  <c r="C15" i="1"/>
  <c r="D15" i="1" s="1"/>
  <c r="M15" i="1"/>
  <c r="O15" i="1" s="1"/>
  <c r="P15" i="1" s="1"/>
  <c r="Q14" i="1"/>
  <c r="C14" i="1"/>
  <c r="D14" i="1" s="1"/>
  <c r="M14" i="1"/>
  <c r="O14" i="1" s="1"/>
  <c r="P14" i="1" s="1"/>
  <c r="Q13" i="1"/>
  <c r="C13" i="1"/>
  <c r="E13" i="1" s="1"/>
  <c r="H13" i="1" s="1"/>
  <c r="M13" i="1"/>
  <c r="O13" i="1" s="1"/>
  <c r="P13" i="1" s="1"/>
  <c r="R213" i="1" l="1"/>
  <c r="R217" i="1"/>
  <c r="S215" i="1"/>
  <c r="S218" i="1"/>
  <c r="R223" i="1"/>
  <c r="R216" i="1"/>
  <c r="R102" i="1"/>
  <c r="T102" i="1" s="1"/>
  <c r="R57" i="1"/>
  <c r="I14" i="1"/>
  <c r="J14" i="1" s="1"/>
  <c r="R105" i="1"/>
  <c r="T105" i="1" s="1"/>
  <c r="I105" i="1"/>
  <c r="J105" i="1" s="1"/>
  <c r="D105" i="1"/>
  <c r="R225" i="1"/>
  <c r="G105" i="1"/>
  <c r="F105" i="1"/>
  <c r="R222" i="1"/>
  <c r="S222" i="1"/>
  <c r="S225" i="1"/>
  <c r="R214" i="1"/>
  <c r="R219" i="1"/>
  <c r="K119" i="1"/>
  <c r="J119" i="1"/>
  <c r="R224" i="1"/>
  <c r="S220" i="1"/>
  <c r="S216" i="1"/>
  <c r="S105" i="1"/>
  <c r="D119" i="1"/>
  <c r="E119" i="1"/>
  <c r="R220" i="1"/>
  <c r="S223" i="1"/>
  <c r="R215" i="1"/>
  <c r="S196" i="1"/>
  <c r="T196" i="1" s="1"/>
  <c r="S214" i="1"/>
  <c r="H105" i="1"/>
  <c r="R221" i="1"/>
  <c r="S217" i="1"/>
  <c r="S224" i="1"/>
  <c r="R119" i="1"/>
  <c r="S119" i="1"/>
  <c r="S219" i="1"/>
  <c r="S221" i="1"/>
  <c r="S213" i="1"/>
  <c r="I44" i="1"/>
  <c r="K44" i="1" s="1"/>
  <c r="R218" i="1"/>
  <c r="R211" i="1"/>
  <c r="T211" i="1" s="1"/>
  <c r="I225" i="1"/>
  <c r="I224" i="1"/>
  <c r="I223" i="1"/>
  <c r="I222" i="1"/>
  <c r="I221" i="1"/>
  <c r="I220" i="1"/>
  <c r="I219" i="1"/>
  <c r="I218" i="1"/>
  <c r="I217" i="1"/>
  <c r="I216" i="1"/>
  <c r="I215" i="1"/>
  <c r="I214" i="1"/>
  <c r="I213" i="1"/>
  <c r="E225" i="1"/>
  <c r="E224" i="1"/>
  <c r="E223" i="1"/>
  <c r="E222" i="1"/>
  <c r="E221" i="1"/>
  <c r="E220" i="1"/>
  <c r="E219" i="1"/>
  <c r="E218" i="1"/>
  <c r="E217" i="1"/>
  <c r="E216" i="1"/>
  <c r="E215" i="1"/>
  <c r="E214" i="1"/>
  <c r="E213" i="1"/>
  <c r="I38" i="1"/>
  <c r="J38" i="1" s="1"/>
  <c r="I125" i="1"/>
  <c r="K125" i="1" s="1"/>
  <c r="R43" i="1"/>
  <c r="T43" i="1" s="1"/>
  <c r="S44" i="1"/>
  <c r="R98" i="1"/>
  <c r="T98" i="1" s="1"/>
  <c r="I55" i="1"/>
  <c r="K55" i="1" s="1"/>
  <c r="R70" i="1"/>
  <c r="T70" i="1" s="1"/>
  <c r="R106" i="1"/>
  <c r="S41" i="1"/>
  <c r="D27" i="1"/>
  <c r="R93" i="1"/>
  <c r="T93" i="1" s="1"/>
  <c r="D20" i="1"/>
  <c r="E111" i="1"/>
  <c r="H111" i="1" s="1"/>
  <c r="R212" i="1"/>
  <c r="T212" i="1" s="1"/>
  <c r="R49" i="1"/>
  <c r="T49" i="1" s="1"/>
  <c r="D49" i="1"/>
  <c r="I30" i="1"/>
  <c r="J30" i="1" s="1"/>
  <c r="S42" i="1"/>
  <c r="E27" i="1"/>
  <c r="H27" i="1" s="1"/>
  <c r="E31" i="1"/>
  <c r="H31" i="1" s="1"/>
  <c r="S43" i="1"/>
  <c r="R107" i="1"/>
  <c r="T107" i="1" s="1"/>
  <c r="R33" i="1"/>
  <c r="T33" i="1" s="1"/>
  <c r="R50" i="1"/>
  <c r="T50" i="1" s="1"/>
  <c r="I56" i="1"/>
  <c r="K56" i="1" s="1"/>
  <c r="S212" i="1"/>
  <c r="D61" i="1"/>
  <c r="I31" i="1"/>
  <c r="R83" i="1"/>
  <c r="T83" i="1" s="1"/>
  <c r="R92" i="1"/>
  <c r="D114" i="1"/>
  <c r="S211" i="1"/>
  <c r="R61" i="1"/>
  <c r="T61" i="1" s="1"/>
  <c r="R75" i="1"/>
  <c r="T75" i="1" s="1"/>
  <c r="R67" i="1"/>
  <c r="T67" i="1" s="1"/>
  <c r="E114" i="1"/>
  <c r="I212" i="1"/>
  <c r="I211" i="1"/>
  <c r="E212" i="1"/>
  <c r="E211" i="1"/>
  <c r="K210" i="1"/>
  <c r="J210" i="1"/>
  <c r="D210" i="1"/>
  <c r="E210" i="1"/>
  <c r="R210" i="1"/>
  <c r="S210" i="1"/>
  <c r="J18" i="1"/>
  <c r="K18" i="1"/>
  <c r="J32" i="1"/>
  <c r="K32" i="1"/>
  <c r="R32" i="1"/>
  <c r="T32" i="1" s="1"/>
  <c r="R48" i="1"/>
  <c r="T48" i="1" s="1"/>
  <c r="R77" i="1"/>
  <c r="T77" i="1" s="1"/>
  <c r="R99" i="1"/>
  <c r="T99" i="1" s="1"/>
  <c r="R56" i="1"/>
  <c r="T56" i="1" s="1"/>
  <c r="R65" i="1"/>
  <c r="T65" i="1" s="1"/>
  <c r="R44" i="1"/>
  <c r="T44" i="1" s="1"/>
  <c r="R86" i="1"/>
  <c r="T86" i="1" s="1"/>
  <c r="R90" i="1"/>
  <c r="T90" i="1" s="1"/>
  <c r="R95" i="1"/>
  <c r="T95" i="1" s="1"/>
  <c r="R51" i="1"/>
  <c r="T51" i="1" s="1"/>
  <c r="D18" i="1"/>
  <c r="I15" i="1"/>
  <c r="J15" i="1" s="1"/>
  <c r="E18" i="1"/>
  <c r="H18" i="1" s="1"/>
  <c r="R45" i="1"/>
  <c r="T45" i="1" s="1"/>
  <c r="I50" i="1"/>
  <c r="K50" i="1" s="1"/>
  <c r="R66" i="1"/>
  <c r="T66" i="1" s="1"/>
  <c r="R87" i="1"/>
  <c r="T87" i="1" s="1"/>
  <c r="R91" i="1"/>
  <c r="T91" i="1" s="1"/>
  <c r="R20" i="1"/>
  <c r="T20" i="1" s="1"/>
  <c r="I22" i="1"/>
  <c r="J22" i="1" s="1"/>
  <c r="D25" i="1"/>
  <c r="I25" i="1"/>
  <c r="J25" i="1" s="1"/>
  <c r="I39" i="1"/>
  <c r="J39" i="1" s="1"/>
  <c r="R17" i="1"/>
  <c r="T17" i="1" s="1"/>
  <c r="D13" i="1"/>
  <c r="R31" i="1"/>
  <c r="T31" i="1" s="1"/>
  <c r="R54" i="1"/>
  <c r="T54" i="1" s="1"/>
  <c r="I112" i="1"/>
  <c r="J112" i="1" s="1"/>
  <c r="D128" i="1"/>
  <c r="D32" i="1"/>
  <c r="E128" i="1"/>
  <c r="H128" i="1" s="1"/>
  <c r="D23" i="1"/>
  <c r="E32" i="1"/>
  <c r="H32" i="1" s="1"/>
  <c r="R84" i="1"/>
  <c r="T84" i="1" s="1"/>
  <c r="D109" i="1"/>
  <c r="R16" i="1"/>
  <c r="T16" i="1" s="1"/>
  <c r="I13" i="1"/>
  <c r="J13" i="1" s="1"/>
  <c r="D16" i="1"/>
  <c r="I16" i="1"/>
  <c r="J16" i="1" s="1"/>
  <c r="E23" i="1"/>
  <c r="H23" i="1" s="1"/>
  <c r="E30" i="1"/>
  <c r="H30" i="1" s="1"/>
  <c r="E44" i="1"/>
  <c r="F44" i="1" s="1"/>
  <c r="R47" i="1"/>
  <c r="T47" i="1" s="1"/>
  <c r="R103" i="1"/>
  <c r="T103" i="1" s="1"/>
  <c r="E109" i="1"/>
  <c r="H109" i="1" s="1"/>
  <c r="S198" i="1"/>
  <c r="T198" i="1" s="1"/>
  <c r="J34" i="1"/>
  <c r="K34" i="1"/>
  <c r="R60" i="1"/>
  <c r="T60" i="1" s="1"/>
  <c r="R108" i="1"/>
  <c r="T108" i="1" s="1"/>
  <c r="R53" i="1"/>
  <c r="T53" i="1" s="1"/>
  <c r="S194" i="1"/>
  <c r="T194" i="1" s="1"/>
  <c r="E20" i="1"/>
  <c r="H20" i="1" s="1"/>
  <c r="I29" i="1"/>
  <c r="J29" i="1" s="1"/>
  <c r="D34" i="1"/>
  <c r="R36" i="1"/>
  <c r="T36" i="1" s="1"/>
  <c r="R71" i="1"/>
  <c r="T71" i="1" s="1"/>
  <c r="R79" i="1"/>
  <c r="T79" i="1" s="1"/>
  <c r="E117" i="1"/>
  <c r="H117" i="1" s="1"/>
  <c r="D131" i="1"/>
  <c r="E34" i="1"/>
  <c r="H34" i="1" s="1"/>
  <c r="E58" i="1"/>
  <c r="G58" i="1" s="1"/>
  <c r="D29" i="1"/>
  <c r="E15" i="1"/>
  <c r="H15" i="1" s="1"/>
  <c r="R42" i="1"/>
  <c r="T42" i="1" s="1"/>
  <c r="I58" i="1"/>
  <c r="J58" i="1" s="1"/>
  <c r="E62" i="1"/>
  <c r="G62" i="1" s="1"/>
  <c r="R100" i="1"/>
  <c r="T100" i="1" s="1"/>
  <c r="S195" i="1"/>
  <c r="T195" i="1" s="1"/>
  <c r="E45" i="1"/>
  <c r="H45" i="1" s="1"/>
  <c r="I51" i="1"/>
  <c r="K51" i="1" s="1"/>
  <c r="I62" i="1"/>
  <c r="K62" i="1" s="1"/>
  <c r="R68" i="1"/>
  <c r="T68" i="1" s="1"/>
  <c r="E124" i="1"/>
  <c r="I124" i="1"/>
  <c r="K124" i="1" s="1"/>
  <c r="K132" i="1"/>
  <c r="S45" i="1"/>
  <c r="R76" i="1"/>
  <c r="T76" i="1" s="1"/>
  <c r="R74" i="1"/>
  <c r="T74" i="1" s="1"/>
  <c r="D41" i="1"/>
  <c r="R78" i="1"/>
  <c r="T78" i="1" s="1"/>
  <c r="R15" i="1"/>
  <c r="T15" i="1" s="1"/>
  <c r="R62" i="1"/>
  <c r="T62" i="1" s="1"/>
  <c r="R73" i="1"/>
  <c r="T73" i="1" s="1"/>
  <c r="I111" i="1"/>
  <c r="K111" i="1" s="1"/>
  <c r="I41" i="1"/>
  <c r="I63" i="1"/>
  <c r="K63" i="1" s="1"/>
  <c r="R82" i="1"/>
  <c r="T82" i="1" s="1"/>
  <c r="D36" i="1"/>
  <c r="D39" i="1"/>
  <c r="R46" i="1"/>
  <c r="T46" i="1" s="1"/>
  <c r="D50" i="1"/>
  <c r="R81" i="1"/>
  <c r="T81" i="1" s="1"/>
  <c r="R85" i="1"/>
  <c r="T85" i="1" s="1"/>
  <c r="R89" i="1"/>
  <c r="T89" i="1" s="1"/>
  <c r="R26" i="1"/>
  <c r="T26" i="1" s="1"/>
  <c r="E14" i="1"/>
  <c r="H14" i="1" s="1"/>
  <c r="E36" i="1"/>
  <c r="H36" i="1" s="1"/>
  <c r="D53" i="1"/>
  <c r="J19" i="1"/>
  <c r="K19" i="1"/>
  <c r="J36" i="1"/>
  <c r="K36" i="1"/>
  <c r="J37" i="1"/>
  <c r="K37" i="1"/>
  <c r="J26" i="1"/>
  <c r="K26" i="1"/>
  <c r="J21" i="1"/>
  <c r="K21" i="1"/>
  <c r="J24" i="1"/>
  <c r="K24" i="1"/>
  <c r="J28" i="1"/>
  <c r="K28" i="1"/>
  <c r="J35" i="1"/>
  <c r="K35" i="1"/>
  <c r="J20" i="1"/>
  <c r="K20" i="1"/>
  <c r="J27" i="1"/>
  <c r="K27" i="1"/>
  <c r="K128" i="1"/>
  <c r="S193" i="1"/>
  <c r="T193" i="1" s="1"/>
  <c r="R35" i="1"/>
  <c r="T35" i="1" s="1"/>
  <c r="D24" i="1"/>
  <c r="D17" i="1"/>
  <c r="E24" i="1"/>
  <c r="H24" i="1" s="1"/>
  <c r="D33" i="1"/>
  <c r="D26" i="1"/>
  <c r="R34" i="1"/>
  <c r="T34" i="1" s="1"/>
  <c r="R41" i="1"/>
  <c r="T41" i="1" s="1"/>
  <c r="D19" i="1"/>
  <c r="E26" i="1"/>
  <c r="H26" i="1" s="1"/>
  <c r="R27" i="1"/>
  <c r="T27" i="1" s="1"/>
  <c r="D35" i="1"/>
  <c r="I40" i="1"/>
  <c r="D42" i="1"/>
  <c r="R101" i="1"/>
  <c r="T101" i="1" s="1"/>
  <c r="D110" i="1"/>
  <c r="D134" i="1"/>
  <c r="D28" i="1"/>
  <c r="I33" i="1"/>
  <c r="E35" i="1"/>
  <c r="H35" i="1" s="1"/>
  <c r="D127" i="1"/>
  <c r="R25" i="1"/>
  <c r="T25" i="1" s="1"/>
  <c r="D48" i="1"/>
  <c r="R18" i="1"/>
  <c r="T18" i="1" s="1"/>
  <c r="I17" i="1"/>
  <c r="E28" i="1"/>
  <c r="H28" i="1" s="1"/>
  <c r="D37" i="1"/>
  <c r="I42" i="1"/>
  <c r="E48" i="1"/>
  <c r="E54" i="1"/>
  <c r="D115" i="1"/>
  <c r="D120" i="1"/>
  <c r="E123" i="1"/>
  <c r="R28" i="1"/>
  <c r="T28" i="1" s="1"/>
  <c r="R21" i="1"/>
  <c r="T21" i="1" s="1"/>
  <c r="E19" i="1"/>
  <c r="H19" i="1" s="1"/>
  <c r="R13" i="1"/>
  <c r="T13" i="1" s="1"/>
  <c r="D21" i="1"/>
  <c r="R29" i="1"/>
  <c r="T29" i="1" s="1"/>
  <c r="E21" i="1"/>
  <c r="H21" i="1" s="1"/>
  <c r="R22" i="1"/>
  <c r="T22" i="1" s="1"/>
  <c r="E37" i="1"/>
  <c r="H37" i="1" s="1"/>
  <c r="R38" i="1"/>
  <c r="T38" i="1" s="1"/>
  <c r="H50" i="1"/>
  <c r="I52" i="1"/>
  <c r="K52" i="1" s="1"/>
  <c r="I54" i="1"/>
  <c r="K54" i="1" s="1"/>
  <c r="R58" i="1"/>
  <c r="T58" i="1" s="1"/>
  <c r="R69" i="1"/>
  <c r="T69" i="1" s="1"/>
  <c r="I120" i="1"/>
  <c r="K120" i="1" s="1"/>
  <c r="D125" i="1"/>
  <c r="E127" i="1"/>
  <c r="G127" i="1" s="1"/>
  <c r="I59" i="1"/>
  <c r="K59" i="1" s="1"/>
  <c r="D67" i="1"/>
  <c r="J127" i="1"/>
  <c r="E129" i="1"/>
  <c r="H129" i="1" s="1"/>
  <c r="K14" i="1"/>
  <c r="R24" i="1"/>
  <c r="T24" i="1" s="1"/>
  <c r="R40" i="1"/>
  <c r="T40" i="1" s="1"/>
  <c r="D57" i="1"/>
  <c r="E115" i="1"/>
  <c r="J129" i="1"/>
  <c r="E132" i="1"/>
  <c r="F132" i="1" s="1"/>
  <c r="K23" i="1"/>
  <c r="R52" i="1"/>
  <c r="T52" i="1" s="1"/>
  <c r="R19" i="1"/>
  <c r="T19" i="1" s="1"/>
  <c r="R97" i="1"/>
  <c r="T97" i="1" s="1"/>
  <c r="R14" i="1"/>
  <c r="T14" i="1" s="1"/>
  <c r="D22" i="1"/>
  <c r="R30" i="1"/>
  <c r="T30" i="1" s="1"/>
  <c r="D38" i="1"/>
  <c r="I43" i="1"/>
  <c r="S197" i="1"/>
  <c r="T197" i="1" s="1"/>
  <c r="R37" i="1"/>
  <c r="T37" i="1" s="1"/>
  <c r="R94" i="1"/>
  <c r="T94" i="1" s="1"/>
  <c r="R23" i="1"/>
  <c r="T23" i="1" s="1"/>
  <c r="R39" i="1"/>
  <c r="T39" i="1" s="1"/>
  <c r="E49" i="1"/>
  <c r="I117" i="1"/>
  <c r="I126" i="1"/>
  <c r="K126" i="1" s="1"/>
  <c r="D40" i="1"/>
  <c r="D123" i="1"/>
  <c r="K49" i="1"/>
  <c r="J49" i="1"/>
  <c r="K61" i="1"/>
  <c r="J61" i="1"/>
  <c r="K46" i="1"/>
  <c r="J46" i="1"/>
  <c r="K45" i="1"/>
  <c r="J45" i="1"/>
  <c r="G59" i="1"/>
  <c r="H59" i="1"/>
  <c r="F59" i="1"/>
  <c r="H42" i="1"/>
  <c r="G42" i="1"/>
  <c r="F42" i="1"/>
  <c r="H52" i="1"/>
  <c r="G52" i="1"/>
  <c r="F52" i="1"/>
  <c r="K57" i="1"/>
  <c r="J57" i="1"/>
  <c r="H43" i="1"/>
  <c r="G43" i="1"/>
  <c r="F43" i="1"/>
  <c r="K47" i="1"/>
  <c r="J47" i="1"/>
  <c r="G55" i="1"/>
  <c r="H55" i="1"/>
  <c r="F55" i="1"/>
  <c r="G51" i="1"/>
  <c r="H51" i="1"/>
  <c r="F51" i="1"/>
  <c r="H56" i="1"/>
  <c r="G56" i="1"/>
  <c r="F56" i="1"/>
  <c r="K60" i="1"/>
  <c r="J60" i="1"/>
  <c r="H63" i="1"/>
  <c r="G63" i="1"/>
  <c r="F63" i="1"/>
  <c r="K53" i="1"/>
  <c r="J53" i="1"/>
  <c r="I96" i="1"/>
  <c r="E96" i="1"/>
  <c r="S152" i="1"/>
  <c r="T152" i="1" s="1"/>
  <c r="R152" i="1"/>
  <c r="S156" i="1"/>
  <c r="T156" i="1" s="1"/>
  <c r="R156" i="1"/>
  <c r="S160" i="1"/>
  <c r="T160" i="1" s="1"/>
  <c r="R160" i="1"/>
  <c r="S164" i="1"/>
  <c r="T164" i="1" s="1"/>
  <c r="R164" i="1"/>
  <c r="S168" i="1"/>
  <c r="T168" i="1" s="1"/>
  <c r="R168" i="1"/>
  <c r="S172" i="1"/>
  <c r="T172" i="1" s="1"/>
  <c r="R172" i="1"/>
  <c r="S176" i="1"/>
  <c r="T176" i="1" s="1"/>
  <c r="R176" i="1"/>
  <c r="S180" i="1"/>
  <c r="T180" i="1" s="1"/>
  <c r="R180" i="1"/>
  <c r="S184" i="1"/>
  <c r="T184" i="1" s="1"/>
  <c r="R184" i="1"/>
  <c r="S189" i="1"/>
  <c r="T189" i="1" s="1"/>
  <c r="R189" i="1"/>
  <c r="S64" i="1"/>
  <c r="S72" i="1"/>
  <c r="S80" i="1"/>
  <c r="S88" i="1"/>
  <c r="S96" i="1"/>
  <c r="S47" i="1"/>
  <c r="S69" i="1"/>
  <c r="S77" i="1"/>
  <c r="S85" i="1"/>
  <c r="S93" i="1"/>
  <c r="S101" i="1"/>
  <c r="S60" i="1"/>
  <c r="S46" i="1"/>
  <c r="R55" i="1"/>
  <c r="T55" i="1" s="1"/>
  <c r="R59" i="1"/>
  <c r="T59" i="1" s="1"/>
  <c r="R63" i="1"/>
  <c r="T63" i="1" s="1"/>
  <c r="I66" i="1"/>
  <c r="E66" i="1"/>
  <c r="I74" i="1"/>
  <c r="E74" i="1"/>
  <c r="I82" i="1"/>
  <c r="E82" i="1"/>
  <c r="I90" i="1"/>
  <c r="E90" i="1"/>
  <c r="I98" i="1"/>
  <c r="E98" i="1"/>
  <c r="K121" i="1"/>
  <c r="J121" i="1"/>
  <c r="S66" i="1"/>
  <c r="S74" i="1"/>
  <c r="S82" i="1"/>
  <c r="S90" i="1"/>
  <c r="S98" i="1"/>
  <c r="I108" i="1"/>
  <c r="E108" i="1"/>
  <c r="R127" i="1"/>
  <c r="S127" i="1"/>
  <c r="S146" i="1"/>
  <c r="T146" i="1" s="1"/>
  <c r="R146" i="1"/>
  <c r="S52" i="1"/>
  <c r="I69" i="1"/>
  <c r="E69" i="1"/>
  <c r="S51" i="1"/>
  <c r="S55" i="1"/>
  <c r="S59" i="1"/>
  <c r="S63" i="1"/>
  <c r="I71" i="1"/>
  <c r="E71" i="1"/>
  <c r="I79" i="1"/>
  <c r="E79" i="1"/>
  <c r="I87" i="1"/>
  <c r="E87" i="1"/>
  <c r="I95" i="1"/>
  <c r="E95" i="1"/>
  <c r="I103" i="1"/>
  <c r="E103" i="1"/>
  <c r="S108" i="1"/>
  <c r="S14" i="1"/>
  <c r="S18" i="1"/>
  <c r="S20" i="1"/>
  <c r="S23" i="1"/>
  <c r="S25" i="1"/>
  <c r="S28" i="1"/>
  <c r="S29" i="1"/>
  <c r="S32" i="1"/>
  <c r="S33" i="1"/>
  <c r="S34" i="1"/>
  <c r="S35" i="1"/>
  <c r="S36" i="1"/>
  <c r="S37" i="1"/>
  <c r="S38" i="1"/>
  <c r="S39" i="1"/>
  <c r="S40" i="1"/>
  <c r="D46" i="1"/>
  <c r="D52" i="1"/>
  <c r="E53" i="1"/>
  <c r="D56" i="1"/>
  <c r="E57" i="1"/>
  <c r="D60" i="1"/>
  <c r="E61" i="1"/>
  <c r="D64" i="1"/>
  <c r="S71" i="1"/>
  <c r="S79" i="1"/>
  <c r="S87" i="1"/>
  <c r="S95" i="1"/>
  <c r="S103" i="1"/>
  <c r="I106" i="1"/>
  <c r="E106" i="1"/>
  <c r="K110" i="1"/>
  <c r="J110" i="1"/>
  <c r="I122" i="1"/>
  <c r="E122" i="1"/>
  <c r="D122" i="1"/>
  <c r="S143" i="1"/>
  <c r="T143" i="1" s="1"/>
  <c r="R143" i="1"/>
  <c r="I101" i="1"/>
  <c r="E101" i="1"/>
  <c r="D47" i="1"/>
  <c r="S13" i="1"/>
  <c r="S15" i="1"/>
  <c r="S17" i="1"/>
  <c r="S21" i="1"/>
  <c r="S24" i="1"/>
  <c r="S27" i="1"/>
  <c r="S30" i="1"/>
  <c r="D45" i="1"/>
  <c r="J48" i="1"/>
  <c r="I68" i="1"/>
  <c r="E68" i="1"/>
  <c r="I76" i="1"/>
  <c r="E76" i="1"/>
  <c r="I84" i="1"/>
  <c r="E84" i="1"/>
  <c r="I92" i="1"/>
  <c r="E92" i="1"/>
  <c r="D96" i="1"/>
  <c r="I100" i="1"/>
  <c r="E100" i="1"/>
  <c r="T106" i="1"/>
  <c r="S106" i="1"/>
  <c r="H112" i="1"/>
  <c r="G112" i="1"/>
  <c r="F112" i="1"/>
  <c r="R114" i="1"/>
  <c r="T114" i="1" s="1"/>
  <c r="S114" i="1"/>
  <c r="R122" i="1"/>
  <c r="S122" i="1"/>
  <c r="K64" i="1"/>
  <c r="J64" i="1"/>
  <c r="I88" i="1"/>
  <c r="E88" i="1"/>
  <c r="S56" i="1"/>
  <c r="I85" i="1"/>
  <c r="E85" i="1"/>
  <c r="S16" i="1"/>
  <c r="S19" i="1"/>
  <c r="S22" i="1"/>
  <c r="S26" i="1"/>
  <c r="S31" i="1"/>
  <c r="E47" i="1"/>
  <c r="S50" i="1"/>
  <c r="S68" i="1"/>
  <c r="S76" i="1"/>
  <c r="S84" i="1"/>
  <c r="T92" i="1"/>
  <c r="S92" i="1"/>
  <c r="S100" i="1"/>
  <c r="I130" i="1"/>
  <c r="E130" i="1"/>
  <c r="D130" i="1"/>
  <c r="K123" i="1"/>
  <c r="J123" i="1"/>
  <c r="D43" i="1"/>
  <c r="D51" i="1"/>
  <c r="S54" i="1"/>
  <c r="S58" i="1"/>
  <c r="S62" i="1"/>
  <c r="I65" i="1"/>
  <c r="E65" i="1"/>
  <c r="D69" i="1"/>
  <c r="I73" i="1"/>
  <c r="E73" i="1"/>
  <c r="I81" i="1"/>
  <c r="E81" i="1"/>
  <c r="D85" i="1"/>
  <c r="I89" i="1"/>
  <c r="E89" i="1"/>
  <c r="I97" i="1"/>
  <c r="E97" i="1"/>
  <c r="D101" i="1"/>
  <c r="I80" i="1"/>
  <c r="E80" i="1"/>
  <c r="E46" i="1"/>
  <c r="D55" i="1"/>
  <c r="D59" i="1"/>
  <c r="E60" i="1"/>
  <c r="D63" i="1"/>
  <c r="E64" i="1"/>
  <c r="S65" i="1"/>
  <c r="S73" i="1"/>
  <c r="S81" i="1"/>
  <c r="S89" i="1"/>
  <c r="S97" i="1"/>
  <c r="H126" i="1"/>
  <c r="G126" i="1"/>
  <c r="F126" i="1"/>
  <c r="R133" i="1"/>
  <c r="S133" i="1"/>
  <c r="I93" i="1"/>
  <c r="E93" i="1"/>
  <c r="D66" i="1"/>
  <c r="I70" i="1"/>
  <c r="E70" i="1"/>
  <c r="D74" i="1"/>
  <c r="I78" i="1"/>
  <c r="E78" i="1"/>
  <c r="D82" i="1"/>
  <c r="I86" i="1"/>
  <c r="E86" i="1"/>
  <c r="D90" i="1"/>
  <c r="I94" i="1"/>
  <c r="E94" i="1"/>
  <c r="D98" i="1"/>
  <c r="I102" i="1"/>
  <c r="E102" i="1"/>
  <c r="I113" i="1"/>
  <c r="E113" i="1"/>
  <c r="D113" i="1"/>
  <c r="I72" i="1"/>
  <c r="E72" i="1"/>
  <c r="S86" i="1"/>
  <c r="S94" i="1"/>
  <c r="S102" i="1"/>
  <c r="R113" i="1"/>
  <c r="T113" i="1" s="1"/>
  <c r="S113" i="1"/>
  <c r="K194" i="1"/>
  <c r="J194" i="1"/>
  <c r="F17" i="1"/>
  <c r="F25" i="1"/>
  <c r="F38" i="1"/>
  <c r="F40" i="1"/>
  <c r="G17" i="1"/>
  <c r="G22" i="1"/>
  <c r="G25" i="1"/>
  <c r="G29" i="1"/>
  <c r="G33" i="1"/>
  <c r="G38" i="1"/>
  <c r="G39" i="1"/>
  <c r="G40" i="1"/>
  <c r="G41" i="1"/>
  <c r="F50" i="1"/>
  <c r="S53" i="1"/>
  <c r="T57" i="1"/>
  <c r="S57" i="1"/>
  <c r="S61" i="1"/>
  <c r="I67" i="1"/>
  <c r="E67" i="1"/>
  <c r="D71" i="1"/>
  <c r="I75" i="1"/>
  <c r="E75" i="1"/>
  <c r="D79" i="1"/>
  <c r="I83" i="1"/>
  <c r="E83" i="1"/>
  <c r="D87" i="1"/>
  <c r="I91" i="1"/>
  <c r="E91" i="1"/>
  <c r="D95" i="1"/>
  <c r="I99" i="1"/>
  <c r="E99" i="1"/>
  <c r="D103" i="1"/>
  <c r="I107" i="1"/>
  <c r="E107" i="1"/>
  <c r="K115" i="1"/>
  <c r="J115" i="1"/>
  <c r="R137" i="1"/>
  <c r="S137" i="1"/>
  <c r="I77" i="1"/>
  <c r="E77" i="1"/>
  <c r="S49" i="1"/>
  <c r="F13" i="1"/>
  <c r="F16" i="1"/>
  <c r="F22" i="1"/>
  <c r="F29" i="1"/>
  <c r="F33" i="1"/>
  <c r="F39" i="1"/>
  <c r="F41" i="1"/>
  <c r="S70" i="1"/>
  <c r="S78" i="1"/>
  <c r="G13" i="1"/>
  <c r="G16" i="1"/>
  <c r="S48" i="1"/>
  <c r="R64" i="1"/>
  <c r="T64" i="1" s="1"/>
  <c r="S67" i="1"/>
  <c r="R72" i="1"/>
  <c r="T72" i="1" s="1"/>
  <c r="S75" i="1"/>
  <c r="R80" i="1"/>
  <c r="T80" i="1" s="1"/>
  <c r="S83" i="1"/>
  <c r="R88" i="1"/>
  <c r="T88" i="1" s="1"/>
  <c r="S91" i="1"/>
  <c r="R96" i="1"/>
  <c r="T96" i="1" s="1"/>
  <c r="S99" i="1"/>
  <c r="S107" i="1"/>
  <c r="H120" i="1"/>
  <c r="G120" i="1"/>
  <c r="F120" i="1"/>
  <c r="H125" i="1"/>
  <c r="G125" i="1"/>
  <c r="F125" i="1"/>
  <c r="R130" i="1"/>
  <c r="S130" i="1"/>
  <c r="I137" i="1"/>
  <c r="E137" i="1"/>
  <c r="I146" i="1"/>
  <c r="E146" i="1"/>
  <c r="I140" i="1"/>
  <c r="E140" i="1"/>
  <c r="I149" i="1"/>
  <c r="E149" i="1"/>
  <c r="I153" i="1"/>
  <c r="E153" i="1"/>
  <c r="D153" i="1"/>
  <c r="I157" i="1"/>
  <c r="E157" i="1"/>
  <c r="D157" i="1"/>
  <c r="I161" i="1"/>
  <c r="E161" i="1"/>
  <c r="D161" i="1"/>
  <c r="I165" i="1"/>
  <c r="E165" i="1"/>
  <c r="D165" i="1"/>
  <c r="I169" i="1"/>
  <c r="E169" i="1"/>
  <c r="D169" i="1"/>
  <c r="I173" i="1"/>
  <c r="E173" i="1"/>
  <c r="D173" i="1"/>
  <c r="I177" i="1"/>
  <c r="E177" i="1"/>
  <c r="D177" i="1"/>
  <c r="I181" i="1"/>
  <c r="E181" i="1"/>
  <c r="D181" i="1"/>
  <c r="I185" i="1"/>
  <c r="E185" i="1"/>
  <c r="D185" i="1"/>
  <c r="I190" i="1"/>
  <c r="E190" i="1"/>
  <c r="D190" i="1"/>
  <c r="E110" i="1"/>
  <c r="R121" i="1"/>
  <c r="T121" i="1" s="1"/>
  <c r="S121" i="1"/>
  <c r="R140" i="1"/>
  <c r="S140" i="1"/>
  <c r="S149" i="1"/>
  <c r="T149" i="1" s="1"/>
  <c r="R149" i="1"/>
  <c r="S153" i="1"/>
  <c r="T153" i="1" s="1"/>
  <c r="R153" i="1"/>
  <c r="S157" i="1"/>
  <c r="T157" i="1" s="1"/>
  <c r="R157" i="1"/>
  <c r="S161" i="1"/>
  <c r="T161" i="1" s="1"/>
  <c r="R161" i="1"/>
  <c r="S165" i="1"/>
  <c r="T165" i="1" s="1"/>
  <c r="R165" i="1"/>
  <c r="S169" i="1"/>
  <c r="T169" i="1" s="1"/>
  <c r="R169" i="1"/>
  <c r="S173" i="1"/>
  <c r="T173" i="1" s="1"/>
  <c r="R173" i="1"/>
  <c r="S177" i="1"/>
  <c r="T177" i="1" s="1"/>
  <c r="R177" i="1"/>
  <c r="S181" i="1"/>
  <c r="T181" i="1" s="1"/>
  <c r="R181" i="1"/>
  <c r="S185" i="1"/>
  <c r="T185" i="1" s="1"/>
  <c r="R185" i="1"/>
  <c r="S190" i="1"/>
  <c r="T190" i="1" s="1"/>
  <c r="R190" i="1"/>
  <c r="R126" i="1"/>
  <c r="S126" i="1"/>
  <c r="I135" i="1"/>
  <c r="E135" i="1"/>
  <c r="I144" i="1"/>
  <c r="E144" i="1"/>
  <c r="K195" i="1"/>
  <c r="J195" i="1"/>
  <c r="R112" i="1"/>
  <c r="T112" i="1" s="1"/>
  <c r="S112" i="1"/>
  <c r="R129" i="1"/>
  <c r="T129" i="1" s="1"/>
  <c r="S129" i="1"/>
  <c r="E131" i="1"/>
  <c r="R135" i="1"/>
  <c r="S135" i="1"/>
  <c r="S144" i="1"/>
  <c r="T144" i="1" s="1"/>
  <c r="R144" i="1"/>
  <c r="R120" i="1"/>
  <c r="T120" i="1" s="1"/>
  <c r="S120" i="1"/>
  <c r="J131" i="1"/>
  <c r="R132" i="1"/>
  <c r="S132" i="1"/>
  <c r="E134" i="1"/>
  <c r="I138" i="1"/>
  <c r="E138" i="1"/>
  <c r="I147" i="1"/>
  <c r="E147" i="1"/>
  <c r="I150" i="1"/>
  <c r="E150" i="1"/>
  <c r="D150" i="1"/>
  <c r="I154" i="1"/>
  <c r="E154" i="1"/>
  <c r="D154" i="1"/>
  <c r="I158" i="1"/>
  <c r="E158" i="1"/>
  <c r="D158" i="1"/>
  <c r="I162" i="1"/>
  <c r="E162" i="1"/>
  <c r="D162" i="1"/>
  <c r="I166" i="1"/>
  <c r="E166" i="1"/>
  <c r="D166" i="1"/>
  <c r="I170" i="1"/>
  <c r="E170" i="1"/>
  <c r="D170" i="1"/>
  <c r="I174" i="1"/>
  <c r="E174" i="1"/>
  <c r="D174" i="1"/>
  <c r="I178" i="1"/>
  <c r="E178" i="1"/>
  <c r="D178" i="1"/>
  <c r="I182" i="1"/>
  <c r="E182" i="1"/>
  <c r="D182" i="1"/>
  <c r="I187" i="1"/>
  <c r="E187" i="1"/>
  <c r="D187" i="1"/>
  <c r="I191" i="1"/>
  <c r="E191" i="1"/>
  <c r="D191" i="1"/>
  <c r="J109" i="1"/>
  <c r="D121" i="1"/>
  <c r="R125" i="1"/>
  <c r="S125" i="1"/>
  <c r="D133" i="1"/>
  <c r="J134" i="1"/>
  <c r="R138" i="1"/>
  <c r="S138" i="1"/>
  <c r="S147" i="1"/>
  <c r="T147" i="1" s="1"/>
  <c r="R147" i="1"/>
  <c r="S150" i="1"/>
  <c r="T150" i="1" s="1"/>
  <c r="R150" i="1"/>
  <c r="S154" i="1"/>
  <c r="T154" i="1" s="1"/>
  <c r="R154" i="1"/>
  <c r="S158" i="1"/>
  <c r="T158" i="1" s="1"/>
  <c r="R158" i="1"/>
  <c r="S162" i="1"/>
  <c r="T162" i="1" s="1"/>
  <c r="R162" i="1"/>
  <c r="S166" i="1"/>
  <c r="T166" i="1" s="1"/>
  <c r="R166" i="1"/>
  <c r="S170" i="1"/>
  <c r="T170" i="1" s="1"/>
  <c r="R170" i="1"/>
  <c r="S174" i="1"/>
  <c r="T174" i="1" s="1"/>
  <c r="R174" i="1"/>
  <c r="S178" i="1"/>
  <c r="T178" i="1" s="1"/>
  <c r="R178" i="1"/>
  <c r="S182" i="1"/>
  <c r="T182" i="1" s="1"/>
  <c r="R182" i="1"/>
  <c r="S187" i="1"/>
  <c r="T187" i="1" s="1"/>
  <c r="R187" i="1"/>
  <c r="S191" i="1"/>
  <c r="T191" i="1" s="1"/>
  <c r="R191" i="1"/>
  <c r="K196" i="1"/>
  <c r="J196" i="1"/>
  <c r="R111" i="1"/>
  <c r="T111" i="1" s="1"/>
  <c r="S111" i="1"/>
  <c r="J114" i="1"/>
  <c r="D126" i="1"/>
  <c r="I141" i="1"/>
  <c r="E141" i="1"/>
  <c r="D112" i="1"/>
  <c r="R117" i="1"/>
  <c r="S117" i="1"/>
  <c r="R141" i="1"/>
  <c r="S141" i="1"/>
  <c r="R124" i="1"/>
  <c r="T124" i="1" s="1"/>
  <c r="S124" i="1"/>
  <c r="R128" i="1"/>
  <c r="S128" i="1"/>
  <c r="I136" i="1"/>
  <c r="E136" i="1"/>
  <c r="I145" i="1"/>
  <c r="E145" i="1"/>
  <c r="I151" i="1"/>
  <c r="E151" i="1"/>
  <c r="D151" i="1"/>
  <c r="I155" i="1"/>
  <c r="E155" i="1"/>
  <c r="D155" i="1"/>
  <c r="I159" i="1"/>
  <c r="E159" i="1"/>
  <c r="D159" i="1"/>
  <c r="I163" i="1"/>
  <c r="E163" i="1"/>
  <c r="D163" i="1"/>
  <c r="I167" i="1"/>
  <c r="E167" i="1"/>
  <c r="D167" i="1"/>
  <c r="I171" i="1"/>
  <c r="E171" i="1"/>
  <c r="D171" i="1"/>
  <c r="I175" i="1"/>
  <c r="E175" i="1"/>
  <c r="D175" i="1"/>
  <c r="I179" i="1"/>
  <c r="E179" i="1"/>
  <c r="D179" i="1"/>
  <c r="I183" i="1"/>
  <c r="E183" i="1"/>
  <c r="D183" i="1"/>
  <c r="I188" i="1"/>
  <c r="E188" i="1"/>
  <c r="D188" i="1"/>
  <c r="I192" i="1"/>
  <c r="E192" i="1"/>
  <c r="D192" i="1"/>
  <c r="K197" i="1"/>
  <c r="J197" i="1"/>
  <c r="R110" i="1"/>
  <c r="T110" i="1" s="1"/>
  <c r="S110" i="1"/>
  <c r="E121" i="1"/>
  <c r="D129" i="1"/>
  <c r="R131" i="1"/>
  <c r="S131" i="1"/>
  <c r="E133" i="1"/>
  <c r="R136" i="1"/>
  <c r="S136" i="1"/>
  <c r="S145" i="1"/>
  <c r="T145" i="1" s="1"/>
  <c r="R145" i="1"/>
  <c r="S151" i="1"/>
  <c r="T151" i="1" s="1"/>
  <c r="R151" i="1"/>
  <c r="S155" i="1"/>
  <c r="T155" i="1" s="1"/>
  <c r="R155" i="1"/>
  <c r="S159" i="1"/>
  <c r="T159" i="1" s="1"/>
  <c r="R159" i="1"/>
  <c r="S163" i="1"/>
  <c r="T163" i="1" s="1"/>
  <c r="R163" i="1"/>
  <c r="S167" i="1"/>
  <c r="T167" i="1" s="1"/>
  <c r="R167" i="1"/>
  <c r="R171" i="1"/>
  <c r="S171" i="1"/>
  <c r="S175" i="1"/>
  <c r="T175" i="1" s="1"/>
  <c r="R175" i="1"/>
  <c r="S179" i="1"/>
  <c r="T179" i="1" s="1"/>
  <c r="R179" i="1"/>
  <c r="S183" i="1"/>
  <c r="T183" i="1" s="1"/>
  <c r="R183" i="1"/>
  <c r="S188" i="1"/>
  <c r="T188" i="1" s="1"/>
  <c r="R188" i="1"/>
  <c r="S192" i="1"/>
  <c r="T192" i="1" s="1"/>
  <c r="R192" i="1"/>
  <c r="R115" i="1"/>
  <c r="T115" i="1" s="1"/>
  <c r="S115" i="1"/>
  <c r="D132" i="1"/>
  <c r="J133" i="1"/>
  <c r="R134" i="1"/>
  <c r="S134" i="1"/>
  <c r="D137" i="1"/>
  <c r="I139" i="1"/>
  <c r="E139" i="1"/>
  <c r="D146" i="1"/>
  <c r="I148" i="1"/>
  <c r="E148" i="1"/>
  <c r="R123" i="1"/>
  <c r="S123" i="1"/>
  <c r="D135" i="1"/>
  <c r="R139" i="1"/>
  <c r="S139" i="1"/>
  <c r="S148" i="1"/>
  <c r="T148" i="1" s="1"/>
  <c r="R148" i="1"/>
  <c r="K198" i="1"/>
  <c r="J198" i="1"/>
  <c r="R109" i="1"/>
  <c r="T109" i="1" s="1"/>
  <c r="S109" i="1"/>
  <c r="D140" i="1"/>
  <c r="I143" i="1"/>
  <c r="E143" i="1"/>
  <c r="D149" i="1"/>
  <c r="I152" i="1"/>
  <c r="E152" i="1"/>
  <c r="D152" i="1"/>
  <c r="I156" i="1"/>
  <c r="E156" i="1"/>
  <c r="D156" i="1"/>
  <c r="I160" i="1"/>
  <c r="E160" i="1"/>
  <c r="D160" i="1"/>
  <c r="I164" i="1"/>
  <c r="E164" i="1"/>
  <c r="D164" i="1"/>
  <c r="I168" i="1"/>
  <c r="E168" i="1"/>
  <c r="D168" i="1"/>
  <c r="I172" i="1"/>
  <c r="E172" i="1"/>
  <c r="D172" i="1"/>
  <c r="I176" i="1"/>
  <c r="E176" i="1"/>
  <c r="D176" i="1"/>
  <c r="I180" i="1"/>
  <c r="E180" i="1"/>
  <c r="D180" i="1"/>
  <c r="I184" i="1"/>
  <c r="E184" i="1"/>
  <c r="D184" i="1"/>
  <c r="I189" i="1"/>
  <c r="E189" i="1"/>
  <c r="D189" i="1"/>
  <c r="K193" i="1"/>
  <c r="J193" i="1"/>
  <c r="D193" i="1"/>
  <c r="D194" i="1"/>
  <c r="D195" i="1"/>
  <c r="D196" i="1"/>
  <c r="D197" i="1"/>
  <c r="D198" i="1"/>
  <c r="E193" i="1"/>
  <c r="E194" i="1"/>
  <c r="E195" i="1"/>
  <c r="E196" i="1"/>
  <c r="E197" i="1"/>
  <c r="E198" i="1"/>
  <c r="R193" i="1"/>
  <c r="R194" i="1"/>
  <c r="R195" i="1"/>
  <c r="R196" i="1"/>
  <c r="R197" i="1"/>
  <c r="R198" i="1"/>
  <c r="F36" i="1" l="1"/>
  <c r="K105" i="1"/>
  <c r="F31" i="1"/>
  <c r="G128" i="1"/>
  <c r="F14" i="1"/>
  <c r="J44" i="1"/>
  <c r="J125" i="1"/>
  <c r="J55" i="1"/>
  <c r="G36" i="1"/>
  <c r="G14" i="1"/>
  <c r="K58" i="1"/>
  <c r="T119" i="1"/>
  <c r="K38" i="1"/>
  <c r="F19" i="1"/>
  <c r="G109" i="1"/>
  <c r="H119" i="1"/>
  <c r="G119" i="1"/>
  <c r="F119" i="1"/>
  <c r="J59" i="1"/>
  <c r="F111" i="1"/>
  <c r="G111" i="1"/>
  <c r="F128" i="1"/>
  <c r="J50" i="1"/>
  <c r="F23" i="1"/>
  <c r="F224" i="1"/>
  <c r="G224" i="1"/>
  <c r="H224" i="1"/>
  <c r="F225" i="1"/>
  <c r="G225" i="1"/>
  <c r="H225" i="1"/>
  <c r="J213" i="1"/>
  <c r="K213" i="1"/>
  <c r="J214" i="1"/>
  <c r="K214" i="1"/>
  <c r="J215" i="1"/>
  <c r="K215" i="1"/>
  <c r="F213" i="1"/>
  <c r="G213" i="1"/>
  <c r="H213" i="1"/>
  <c r="J216" i="1"/>
  <c r="K216" i="1"/>
  <c r="F214" i="1"/>
  <c r="G214" i="1"/>
  <c r="H214" i="1"/>
  <c r="J217" i="1"/>
  <c r="K217" i="1"/>
  <c r="F215" i="1"/>
  <c r="G215" i="1"/>
  <c r="H215" i="1"/>
  <c r="J218" i="1"/>
  <c r="K218" i="1"/>
  <c r="F216" i="1"/>
  <c r="G216" i="1"/>
  <c r="H216" i="1"/>
  <c r="J219" i="1"/>
  <c r="K219" i="1"/>
  <c r="F217" i="1"/>
  <c r="G217" i="1"/>
  <c r="H217" i="1"/>
  <c r="J220" i="1"/>
  <c r="K220" i="1"/>
  <c r="F218" i="1"/>
  <c r="G218" i="1"/>
  <c r="H218" i="1"/>
  <c r="J221" i="1"/>
  <c r="K221" i="1"/>
  <c r="F219" i="1"/>
  <c r="G219" i="1"/>
  <c r="H219" i="1"/>
  <c r="J222" i="1"/>
  <c r="K222" i="1"/>
  <c r="F220" i="1"/>
  <c r="G220" i="1"/>
  <c r="H220" i="1"/>
  <c r="J223" i="1"/>
  <c r="K223" i="1"/>
  <c r="F223" i="1"/>
  <c r="G223" i="1"/>
  <c r="H223" i="1"/>
  <c r="F221" i="1"/>
  <c r="G221" i="1"/>
  <c r="H221" i="1"/>
  <c r="J224" i="1"/>
  <c r="K224" i="1"/>
  <c r="F222" i="1"/>
  <c r="G222" i="1"/>
  <c r="H222" i="1"/>
  <c r="J225" i="1"/>
  <c r="K225" i="1"/>
  <c r="G35" i="1"/>
  <c r="F109" i="1"/>
  <c r="G34" i="1"/>
  <c r="F24" i="1"/>
  <c r="J120" i="1"/>
  <c r="G24" i="1"/>
  <c r="F18" i="1"/>
  <c r="G19" i="1"/>
  <c r="G18" i="1"/>
  <c r="K30" i="1"/>
  <c r="F35" i="1"/>
  <c r="F34" i="1"/>
  <c r="K112" i="1"/>
  <c r="T127" i="1"/>
  <c r="F32" i="1"/>
  <c r="K22" i="1"/>
  <c r="F20" i="1"/>
  <c r="G32" i="1"/>
  <c r="G15" i="1"/>
  <c r="G31" i="1"/>
  <c r="T123" i="1"/>
  <c r="F15" i="1"/>
  <c r="G27" i="1"/>
  <c r="F27" i="1"/>
  <c r="G20" i="1"/>
  <c r="K15" i="1"/>
  <c r="J31" i="1"/>
  <c r="K31" i="1"/>
  <c r="G44" i="1"/>
  <c r="K25" i="1"/>
  <c r="J62" i="1"/>
  <c r="J63" i="1"/>
  <c r="K29" i="1"/>
  <c r="H114" i="1"/>
  <c r="G114" i="1"/>
  <c r="F114" i="1"/>
  <c r="H62" i="1"/>
  <c r="J56" i="1"/>
  <c r="K13" i="1"/>
  <c r="J54" i="1"/>
  <c r="F211" i="1"/>
  <c r="G211" i="1"/>
  <c r="H211" i="1"/>
  <c r="F212" i="1"/>
  <c r="G212" i="1"/>
  <c r="H212" i="1"/>
  <c r="J211" i="1"/>
  <c r="K211" i="1"/>
  <c r="J212" i="1"/>
  <c r="K212" i="1"/>
  <c r="H210" i="1"/>
  <c r="G210" i="1"/>
  <c r="F210" i="1"/>
  <c r="G45" i="1"/>
  <c r="K39" i="1"/>
  <c r="K16" i="1"/>
  <c r="F37" i="1"/>
  <c r="G23" i="1"/>
  <c r="J51" i="1"/>
  <c r="T133" i="1"/>
  <c r="F45" i="1"/>
  <c r="F30" i="1"/>
  <c r="G30" i="1"/>
  <c r="T128" i="1"/>
  <c r="T125" i="1"/>
  <c r="G37" i="1"/>
  <c r="J111" i="1"/>
  <c r="F62" i="1"/>
  <c r="H44" i="1"/>
  <c r="H58" i="1"/>
  <c r="H124" i="1"/>
  <c r="G124" i="1"/>
  <c r="F124" i="1"/>
  <c r="F117" i="1"/>
  <c r="G117" i="1"/>
  <c r="T117" i="1"/>
  <c r="T140" i="1"/>
  <c r="T141" i="1"/>
  <c r="J52" i="1"/>
  <c r="J41" i="1"/>
  <c r="K41" i="1"/>
  <c r="T132" i="1"/>
  <c r="T138" i="1"/>
  <c r="J126" i="1"/>
  <c r="T126" i="1"/>
  <c r="T130" i="1"/>
  <c r="J124" i="1"/>
  <c r="T136" i="1"/>
  <c r="F58" i="1"/>
  <c r="T139" i="1"/>
  <c r="T171" i="1"/>
  <c r="T122" i="1"/>
  <c r="J17" i="1"/>
  <c r="K17" i="1"/>
  <c r="T131" i="1"/>
  <c r="T137" i="1"/>
  <c r="G132" i="1"/>
  <c r="H132" i="1"/>
  <c r="H127" i="1"/>
  <c r="F127" i="1"/>
  <c r="J33" i="1"/>
  <c r="K33" i="1"/>
  <c r="J43" i="1"/>
  <c r="K43" i="1"/>
  <c r="H115" i="1"/>
  <c r="G115" i="1"/>
  <c r="F115" i="1"/>
  <c r="F26" i="1"/>
  <c r="H123" i="1"/>
  <c r="G123" i="1"/>
  <c r="F123" i="1"/>
  <c r="T134" i="1"/>
  <c r="T135" i="1"/>
  <c r="K117" i="1"/>
  <c r="J117" i="1"/>
  <c r="G28" i="1"/>
  <c r="F21" i="1"/>
  <c r="G54" i="1"/>
  <c r="H54" i="1"/>
  <c r="F54" i="1"/>
  <c r="F28" i="1"/>
  <c r="G26" i="1"/>
  <c r="F129" i="1"/>
  <c r="F49" i="1"/>
  <c r="H49" i="1"/>
  <c r="G49" i="1"/>
  <c r="H48" i="1"/>
  <c r="G48" i="1"/>
  <c r="F48" i="1"/>
  <c r="J40" i="1"/>
  <c r="K40" i="1"/>
  <c r="G129" i="1"/>
  <c r="K42" i="1"/>
  <c r="J42" i="1"/>
  <c r="G21" i="1"/>
  <c r="K97" i="1"/>
  <c r="J97" i="1"/>
  <c r="H85" i="1"/>
  <c r="G85" i="1"/>
  <c r="F85" i="1"/>
  <c r="K79" i="1"/>
  <c r="J79" i="1"/>
  <c r="K75" i="1"/>
  <c r="J75" i="1"/>
  <c r="H197" i="1"/>
  <c r="G197" i="1"/>
  <c r="F197" i="1"/>
  <c r="H164" i="1"/>
  <c r="G164" i="1"/>
  <c r="F164" i="1"/>
  <c r="K148" i="1"/>
  <c r="J148" i="1"/>
  <c r="H192" i="1"/>
  <c r="G192" i="1"/>
  <c r="F192" i="1"/>
  <c r="K171" i="1"/>
  <c r="J171" i="1"/>
  <c r="H145" i="1"/>
  <c r="G145" i="1"/>
  <c r="F145" i="1"/>
  <c r="H182" i="1"/>
  <c r="G182" i="1"/>
  <c r="F182" i="1"/>
  <c r="K162" i="1"/>
  <c r="J162" i="1"/>
  <c r="H153" i="1"/>
  <c r="G153" i="1"/>
  <c r="F153" i="1"/>
  <c r="H94" i="1"/>
  <c r="G94" i="1"/>
  <c r="F94" i="1"/>
  <c r="H93" i="1"/>
  <c r="G93" i="1"/>
  <c r="F93" i="1"/>
  <c r="H89" i="1"/>
  <c r="G89" i="1"/>
  <c r="F89" i="1"/>
  <c r="K85" i="1"/>
  <c r="J85" i="1"/>
  <c r="H57" i="1"/>
  <c r="G57" i="1"/>
  <c r="F57" i="1"/>
  <c r="F71" i="1"/>
  <c r="G71" i="1"/>
  <c r="H71" i="1"/>
  <c r="H106" i="1"/>
  <c r="F106" i="1"/>
  <c r="G106" i="1"/>
  <c r="K71" i="1"/>
  <c r="J71" i="1"/>
  <c r="K153" i="1"/>
  <c r="J153" i="1"/>
  <c r="H195" i="1"/>
  <c r="G195" i="1"/>
  <c r="F195" i="1"/>
  <c r="H167" i="1"/>
  <c r="G167" i="1"/>
  <c r="F167" i="1"/>
  <c r="H136" i="1"/>
  <c r="G136" i="1"/>
  <c r="F136" i="1"/>
  <c r="K141" i="1"/>
  <c r="J141" i="1"/>
  <c r="H158" i="1"/>
  <c r="G158" i="1"/>
  <c r="F158" i="1"/>
  <c r="K173" i="1"/>
  <c r="J173" i="1"/>
  <c r="H149" i="1"/>
  <c r="G149" i="1"/>
  <c r="F149" i="1"/>
  <c r="H107" i="1"/>
  <c r="G107" i="1"/>
  <c r="F107" i="1"/>
  <c r="K67" i="1"/>
  <c r="J67" i="1"/>
  <c r="K106" i="1"/>
  <c r="J106" i="1"/>
  <c r="G53" i="1"/>
  <c r="H53" i="1"/>
  <c r="F53" i="1"/>
  <c r="H141" i="1"/>
  <c r="G141" i="1"/>
  <c r="F141" i="1"/>
  <c r="K184" i="1"/>
  <c r="J184" i="1"/>
  <c r="H139" i="1"/>
  <c r="G139" i="1"/>
  <c r="F139" i="1"/>
  <c r="H194" i="1"/>
  <c r="G194" i="1"/>
  <c r="F194" i="1"/>
  <c r="H160" i="1"/>
  <c r="G160" i="1"/>
  <c r="F160" i="1"/>
  <c r="K139" i="1"/>
  <c r="J139" i="1"/>
  <c r="H188" i="1"/>
  <c r="G188" i="1"/>
  <c r="F188" i="1"/>
  <c r="K167" i="1"/>
  <c r="J167" i="1"/>
  <c r="K136" i="1"/>
  <c r="J136" i="1"/>
  <c r="H178" i="1"/>
  <c r="G178" i="1"/>
  <c r="F178" i="1"/>
  <c r="K158" i="1"/>
  <c r="J158" i="1"/>
  <c r="H110" i="1"/>
  <c r="G110" i="1"/>
  <c r="F110" i="1"/>
  <c r="K149" i="1"/>
  <c r="J149" i="1"/>
  <c r="K107" i="1"/>
  <c r="J107" i="1"/>
  <c r="H86" i="1"/>
  <c r="G86" i="1"/>
  <c r="F86" i="1"/>
  <c r="H64" i="1"/>
  <c r="G64" i="1"/>
  <c r="F64" i="1"/>
  <c r="H81" i="1"/>
  <c r="G81" i="1"/>
  <c r="F81" i="1"/>
  <c r="H88" i="1"/>
  <c r="G88" i="1"/>
  <c r="F88" i="1"/>
  <c r="H100" i="1"/>
  <c r="G100" i="1"/>
  <c r="F100" i="1"/>
  <c r="H101" i="1"/>
  <c r="G101" i="1"/>
  <c r="F101" i="1"/>
  <c r="H96" i="1"/>
  <c r="G96" i="1"/>
  <c r="F96" i="1"/>
  <c r="K145" i="1"/>
  <c r="J145" i="1"/>
  <c r="H133" i="1"/>
  <c r="G133" i="1"/>
  <c r="F133" i="1"/>
  <c r="K178" i="1"/>
  <c r="J178" i="1"/>
  <c r="H169" i="1"/>
  <c r="G169" i="1"/>
  <c r="F169" i="1"/>
  <c r="H140" i="1"/>
  <c r="G140" i="1"/>
  <c r="F140" i="1"/>
  <c r="K86" i="1"/>
  <c r="J86" i="1"/>
  <c r="K81" i="1"/>
  <c r="J81" i="1"/>
  <c r="K88" i="1"/>
  <c r="J88" i="1"/>
  <c r="K100" i="1"/>
  <c r="J100" i="1"/>
  <c r="K101" i="1"/>
  <c r="J101" i="1"/>
  <c r="K96" i="1"/>
  <c r="J96" i="1"/>
  <c r="K189" i="1"/>
  <c r="J189" i="1"/>
  <c r="H180" i="1"/>
  <c r="G180" i="1"/>
  <c r="F180" i="1"/>
  <c r="H163" i="1"/>
  <c r="G163" i="1"/>
  <c r="F163" i="1"/>
  <c r="H144" i="1"/>
  <c r="G144" i="1"/>
  <c r="F144" i="1"/>
  <c r="K169" i="1"/>
  <c r="J169" i="1"/>
  <c r="H99" i="1"/>
  <c r="G99" i="1"/>
  <c r="F99" i="1"/>
  <c r="H60" i="1"/>
  <c r="G60" i="1"/>
  <c r="F60" i="1"/>
  <c r="H73" i="1"/>
  <c r="G73" i="1"/>
  <c r="F73" i="1"/>
  <c r="H47" i="1"/>
  <c r="G47" i="1"/>
  <c r="F47" i="1"/>
  <c r="H108" i="1"/>
  <c r="G108" i="1"/>
  <c r="F108" i="1"/>
  <c r="H98" i="1"/>
  <c r="G98" i="1"/>
  <c r="F98" i="1"/>
  <c r="H171" i="1"/>
  <c r="G171" i="1"/>
  <c r="F171" i="1"/>
  <c r="H67" i="1"/>
  <c r="G67" i="1"/>
  <c r="F67" i="1"/>
  <c r="K180" i="1"/>
  <c r="J180" i="1"/>
  <c r="H154" i="1"/>
  <c r="G154" i="1"/>
  <c r="F154" i="1"/>
  <c r="H190" i="1"/>
  <c r="G190" i="1"/>
  <c r="F190" i="1"/>
  <c r="K140" i="1"/>
  <c r="J140" i="1"/>
  <c r="H156" i="1"/>
  <c r="G156" i="1"/>
  <c r="F156" i="1"/>
  <c r="H183" i="1"/>
  <c r="G183" i="1"/>
  <c r="F183" i="1"/>
  <c r="K163" i="1"/>
  <c r="J163" i="1"/>
  <c r="H174" i="1"/>
  <c r="G174" i="1"/>
  <c r="F174" i="1"/>
  <c r="K154" i="1"/>
  <c r="J154" i="1"/>
  <c r="K144" i="1"/>
  <c r="J144" i="1"/>
  <c r="K190" i="1"/>
  <c r="J190" i="1"/>
  <c r="H146" i="1"/>
  <c r="G146" i="1"/>
  <c r="F146" i="1"/>
  <c r="H77" i="1"/>
  <c r="G77" i="1"/>
  <c r="F77" i="1"/>
  <c r="K99" i="1"/>
  <c r="J99" i="1"/>
  <c r="H78" i="1"/>
  <c r="G78" i="1"/>
  <c r="F78" i="1"/>
  <c r="K73" i="1"/>
  <c r="J73" i="1"/>
  <c r="G92" i="1"/>
  <c r="H92" i="1"/>
  <c r="F92" i="1"/>
  <c r="K108" i="1"/>
  <c r="J108" i="1"/>
  <c r="K98" i="1"/>
  <c r="J98" i="1"/>
  <c r="H162" i="1"/>
  <c r="G162" i="1"/>
  <c r="F162" i="1"/>
  <c r="H184" i="1"/>
  <c r="G184" i="1"/>
  <c r="F184" i="1"/>
  <c r="K94" i="1"/>
  <c r="J94" i="1"/>
  <c r="H176" i="1"/>
  <c r="G176" i="1"/>
  <c r="F176" i="1"/>
  <c r="H90" i="1"/>
  <c r="G90" i="1"/>
  <c r="F90" i="1"/>
  <c r="K151" i="1"/>
  <c r="J151" i="1"/>
  <c r="H196" i="1"/>
  <c r="G196" i="1"/>
  <c r="F196" i="1"/>
  <c r="K183" i="1"/>
  <c r="J183" i="1"/>
  <c r="F135" i="1"/>
  <c r="H135" i="1"/>
  <c r="G135" i="1"/>
  <c r="K146" i="1"/>
  <c r="J146" i="1"/>
  <c r="K77" i="1"/>
  <c r="J77" i="1"/>
  <c r="H130" i="1"/>
  <c r="G130" i="1"/>
  <c r="F130" i="1"/>
  <c r="K92" i="1"/>
  <c r="J92" i="1"/>
  <c r="K176" i="1"/>
  <c r="J176" i="1"/>
  <c r="H159" i="1"/>
  <c r="G159" i="1"/>
  <c r="F159" i="1"/>
  <c r="H150" i="1"/>
  <c r="G150" i="1"/>
  <c r="F150" i="1"/>
  <c r="K135" i="1"/>
  <c r="J135" i="1"/>
  <c r="H185" i="1"/>
  <c r="G185" i="1"/>
  <c r="F185" i="1"/>
  <c r="K165" i="1"/>
  <c r="J165" i="1"/>
  <c r="H137" i="1"/>
  <c r="G137" i="1"/>
  <c r="F137" i="1"/>
  <c r="H91" i="1"/>
  <c r="G91" i="1"/>
  <c r="F91" i="1"/>
  <c r="H72" i="1"/>
  <c r="G72" i="1"/>
  <c r="F72" i="1"/>
  <c r="H46" i="1"/>
  <c r="G46" i="1"/>
  <c r="F46" i="1"/>
  <c r="H65" i="1"/>
  <c r="G65" i="1"/>
  <c r="F65" i="1"/>
  <c r="K130" i="1"/>
  <c r="J130" i="1"/>
  <c r="G84" i="1"/>
  <c r="H84" i="1"/>
  <c r="F84" i="1"/>
  <c r="F103" i="1"/>
  <c r="G103" i="1"/>
  <c r="H103" i="1"/>
  <c r="K90" i="1"/>
  <c r="J90" i="1"/>
  <c r="K192" i="1"/>
  <c r="J192" i="1"/>
  <c r="H193" i="1"/>
  <c r="G193" i="1"/>
  <c r="F193" i="1"/>
  <c r="K174" i="1"/>
  <c r="J174" i="1"/>
  <c r="H165" i="1"/>
  <c r="G165" i="1"/>
  <c r="F165" i="1"/>
  <c r="K78" i="1"/>
  <c r="J78" i="1"/>
  <c r="H152" i="1"/>
  <c r="G152" i="1"/>
  <c r="F152" i="1"/>
  <c r="H121" i="1"/>
  <c r="G121" i="1"/>
  <c r="F121" i="1"/>
  <c r="H179" i="1"/>
  <c r="G179" i="1"/>
  <c r="F179" i="1"/>
  <c r="K159" i="1"/>
  <c r="J159" i="1"/>
  <c r="H170" i="1"/>
  <c r="G170" i="1"/>
  <c r="F170" i="1"/>
  <c r="K150" i="1"/>
  <c r="J150" i="1"/>
  <c r="K185" i="1"/>
  <c r="J185" i="1"/>
  <c r="K137" i="1"/>
  <c r="J137" i="1"/>
  <c r="K91" i="1"/>
  <c r="J91" i="1"/>
  <c r="K72" i="1"/>
  <c r="J72" i="1"/>
  <c r="H70" i="1"/>
  <c r="G70" i="1"/>
  <c r="F70" i="1"/>
  <c r="H80" i="1"/>
  <c r="G80" i="1"/>
  <c r="F80" i="1"/>
  <c r="K65" i="1"/>
  <c r="J65" i="1"/>
  <c r="K84" i="1"/>
  <c r="J84" i="1"/>
  <c r="K103" i="1"/>
  <c r="J103" i="1"/>
  <c r="H82" i="1"/>
  <c r="G82" i="1"/>
  <c r="F82" i="1"/>
  <c r="K93" i="1"/>
  <c r="J93" i="1"/>
  <c r="K188" i="1"/>
  <c r="J188" i="1"/>
  <c r="H172" i="1"/>
  <c r="G172" i="1"/>
  <c r="F172" i="1"/>
  <c r="K152" i="1"/>
  <c r="J152" i="1"/>
  <c r="K179" i="1"/>
  <c r="J179" i="1"/>
  <c r="H191" i="1"/>
  <c r="G191" i="1"/>
  <c r="F191" i="1"/>
  <c r="K170" i="1"/>
  <c r="J170" i="1"/>
  <c r="H147" i="1"/>
  <c r="G147" i="1"/>
  <c r="F147" i="1"/>
  <c r="H161" i="1"/>
  <c r="G161" i="1"/>
  <c r="F161" i="1"/>
  <c r="K70" i="1"/>
  <c r="J70" i="1"/>
  <c r="K80" i="1"/>
  <c r="J80" i="1"/>
  <c r="G76" i="1"/>
  <c r="H76" i="1"/>
  <c r="F76" i="1"/>
  <c r="F95" i="1"/>
  <c r="G95" i="1"/>
  <c r="H95" i="1"/>
  <c r="K82" i="1"/>
  <c r="J82" i="1"/>
  <c r="H173" i="1"/>
  <c r="G173" i="1"/>
  <c r="F173" i="1"/>
  <c r="K156" i="1"/>
  <c r="J156" i="1"/>
  <c r="K172" i="1"/>
  <c r="J172" i="1"/>
  <c r="H155" i="1"/>
  <c r="G155" i="1"/>
  <c r="F155" i="1"/>
  <c r="K191" i="1"/>
  <c r="J191" i="1"/>
  <c r="K147" i="1"/>
  <c r="J147" i="1"/>
  <c r="H181" i="1"/>
  <c r="G181" i="1"/>
  <c r="F181" i="1"/>
  <c r="K161" i="1"/>
  <c r="J161" i="1"/>
  <c r="H83" i="1"/>
  <c r="G83" i="1"/>
  <c r="F83" i="1"/>
  <c r="H113" i="1"/>
  <c r="G113" i="1"/>
  <c r="F113" i="1"/>
  <c r="K76" i="1"/>
  <c r="J76" i="1"/>
  <c r="K95" i="1"/>
  <c r="J95" i="1"/>
  <c r="H69" i="1"/>
  <c r="G69" i="1"/>
  <c r="F69" i="1"/>
  <c r="H74" i="1"/>
  <c r="G74" i="1"/>
  <c r="F74" i="1"/>
  <c r="H198" i="1"/>
  <c r="G198" i="1"/>
  <c r="F198" i="1"/>
  <c r="K182" i="1"/>
  <c r="J182" i="1"/>
  <c r="K89" i="1"/>
  <c r="J89" i="1"/>
  <c r="H131" i="1"/>
  <c r="G131" i="1"/>
  <c r="F131" i="1"/>
  <c r="K181" i="1"/>
  <c r="J181" i="1"/>
  <c r="K83" i="1"/>
  <c r="J83" i="1"/>
  <c r="K113" i="1"/>
  <c r="J113" i="1"/>
  <c r="G68" i="1"/>
  <c r="H68" i="1"/>
  <c r="F68" i="1"/>
  <c r="F87" i="1"/>
  <c r="G87" i="1"/>
  <c r="H87" i="1"/>
  <c r="K69" i="1"/>
  <c r="J69" i="1"/>
  <c r="K74" i="1"/>
  <c r="J74" i="1"/>
  <c r="K177" i="1"/>
  <c r="J177" i="1"/>
  <c r="K160" i="1"/>
  <c r="J160" i="1"/>
  <c r="H143" i="1"/>
  <c r="G143" i="1"/>
  <c r="F143" i="1"/>
  <c r="H175" i="1"/>
  <c r="G175" i="1"/>
  <c r="F175" i="1"/>
  <c r="H138" i="1"/>
  <c r="G138" i="1"/>
  <c r="F138" i="1"/>
  <c r="K143" i="1"/>
  <c r="J143" i="1"/>
  <c r="H187" i="1"/>
  <c r="G187" i="1"/>
  <c r="F187" i="1"/>
  <c r="K138" i="1"/>
  <c r="J138" i="1"/>
  <c r="H157" i="1"/>
  <c r="G157" i="1"/>
  <c r="F157" i="1"/>
  <c r="H102" i="1"/>
  <c r="G102" i="1"/>
  <c r="F102" i="1"/>
  <c r="K68" i="1"/>
  <c r="J68" i="1"/>
  <c r="H122" i="1"/>
  <c r="G122" i="1"/>
  <c r="F122" i="1"/>
  <c r="K87" i="1"/>
  <c r="J87" i="1"/>
  <c r="H66" i="1"/>
  <c r="G66" i="1"/>
  <c r="F66" i="1"/>
  <c r="H148" i="1"/>
  <c r="G148" i="1"/>
  <c r="F148" i="1"/>
  <c r="K164" i="1"/>
  <c r="J164" i="1"/>
  <c r="K155" i="1"/>
  <c r="J155" i="1"/>
  <c r="H166" i="1"/>
  <c r="G166" i="1"/>
  <c r="F166" i="1"/>
  <c r="H168" i="1"/>
  <c r="G168" i="1"/>
  <c r="F168" i="1"/>
  <c r="K175" i="1"/>
  <c r="J175" i="1"/>
  <c r="K166" i="1"/>
  <c r="J166" i="1"/>
  <c r="H189" i="1"/>
  <c r="G189" i="1"/>
  <c r="F189" i="1"/>
  <c r="K168" i="1"/>
  <c r="J168" i="1"/>
  <c r="H151" i="1"/>
  <c r="G151" i="1"/>
  <c r="F151" i="1"/>
  <c r="K187" i="1"/>
  <c r="J187" i="1"/>
  <c r="H134" i="1"/>
  <c r="G134" i="1"/>
  <c r="F134" i="1"/>
  <c r="H177" i="1"/>
  <c r="G177" i="1"/>
  <c r="F177" i="1"/>
  <c r="K157" i="1"/>
  <c r="J157" i="1"/>
  <c r="H75" i="1"/>
  <c r="G75" i="1"/>
  <c r="F75" i="1"/>
  <c r="K102" i="1"/>
  <c r="J102" i="1"/>
  <c r="H97" i="1"/>
  <c r="G97" i="1"/>
  <c r="F97" i="1"/>
  <c r="K122" i="1"/>
  <c r="J122" i="1"/>
  <c r="H61" i="1"/>
  <c r="G61" i="1"/>
  <c r="F61" i="1"/>
  <c r="F79" i="1"/>
  <c r="H79" i="1"/>
  <c r="G79" i="1"/>
  <c r="K66" i="1"/>
  <c r="J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Morris</author>
  </authors>
  <commentList>
    <comment ref="T117" authorId="0" shapeId="0" xr:uid="{00000000-0006-0000-0000-000001000000}">
      <text>
        <r>
          <rPr>
            <b/>
            <sz val="8"/>
            <color indexed="81"/>
            <rFont val="Tahoma"/>
          </rPr>
          <t>Tom Morris:</t>
        </r>
        <r>
          <rPr>
            <sz val="8"/>
            <color indexed="81"/>
            <rFont val="Tahoma"/>
          </rPr>
          <t xml:space="preserve">
Formula hacked for inner cold-start  planets.</t>
        </r>
      </text>
    </comment>
  </commentList>
</comments>
</file>

<file path=xl/sharedStrings.xml><?xml version="1.0" encoding="utf-8"?>
<sst xmlns="http://schemas.openxmlformats.org/spreadsheetml/2006/main" count="293" uniqueCount="239">
  <si>
    <t>Prepared by Tom Morris, Division of Natural Sciences, Fullerton College, Fullerton, CA</t>
  </si>
  <si>
    <t>Mass of Star</t>
  </si>
  <si>
    <t>Habitable zone at zero age main sequence</t>
  </si>
  <si>
    <t>Habitable zone at habitable zone transit</t>
  </si>
  <si>
    <t>Habitable zone at main sequence end</t>
  </si>
  <si>
    <t>Mass of planet</t>
  </si>
  <si>
    <t>Orbital period for planet</t>
  </si>
  <si>
    <t>Name of Planet</t>
  </si>
  <si>
    <t>(Solar mass)</t>
  </si>
  <si>
    <t>Luminosity of star at zero age main sequence
(in solar luminosities, L)</t>
  </si>
  <si>
    <t>Inner
radius
(AU)</t>
  </si>
  <si>
    <t>Outer
radius
(AU)</t>
  </si>
  <si>
    <t>Luminosity of star at habitable zone transit
(in solar luminosities, L)</t>
  </si>
  <si>
    <t>Luminosity of star at main sequence end
(in solar luminosities, L)</t>
  </si>
  <si>
    <t>(Jupiter masses)</t>
  </si>
  <si>
    <t>(solar masses)</t>
  </si>
  <si>
    <t>Planet's orbital radius / semi-major axis (AU)</t>
  </si>
  <si>
    <t xml:space="preserve">
(sidereal years)</t>
  </si>
  <si>
    <t>(sidereal days)</t>
  </si>
  <si>
    <t>Maximum time star will be in main sequence stage
(Gyr)</t>
  </si>
  <si>
    <t>Time before inner radius of habitable zone reaches planet
(Gyr)</t>
  </si>
  <si>
    <t>Time before outer radius of habitable zone reaches planet
(Gyr)</t>
  </si>
  <si>
    <t>Maximum time the planet will reside in the habitable zone
(Gyr)</t>
  </si>
  <si>
    <t>Hot Non-Start Planets</t>
  </si>
  <si>
    <t>At initiation of star's main sequence, these planets reside closer to the star than the habitable zone's inner boundary.</t>
  </si>
  <si>
    <t> Gliese 876 d</t>
  </si>
  <si>
    <t> OGLE-TR-56 b</t>
  </si>
  <si>
    <t> OGLE-TR-113 b</t>
  </si>
  <si>
    <t> GJ 436 b</t>
  </si>
  <si>
    <t> OGLE-TR-132 b</t>
  </si>
  <si>
    <t> HD 63454 b</t>
  </si>
  <si>
    <t> HD 73256 b</t>
  </si>
  <si>
    <t> 55 Cnc e</t>
  </si>
  <si>
    <t> TrES-1 </t>
  </si>
  <si>
    <t> HD 83443 b</t>
  </si>
  <si>
    <t> HD 179949 b</t>
  </si>
  <si>
    <t> Gl 581 b</t>
  </si>
  <si>
    <t> HD 46375 b</t>
  </si>
  <si>
    <t> OGLE-TR-10 b</t>
  </si>
  <si>
    <t> HD 187123 b</t>
  </si>
  <si>
    <t> HD 149026 b</t>
  </si>
  <si>
    <t> HD 330075 b</t>
  </si>
  <si>
    <t> HD 2638 b</t>
  </si>
  <si>
    <t> HD 188753A b</t>
  </si>
  <si>
    <t> HD 209458 b</t>
  </si>
  <si>
    <t> HD 75289 b</t>
  </si>
  <si>
    <t> BD-10 3166 b</t>
  </si>
  <si>
    <t> Tau Boo b</t>
  </si>
  <si>
    <t> OGLE-TR-111 b</t>
  </si>
  <si>
    <t> HD 88133 b</t>
  </si>
  <si>
    <t> HD 76700 b</t>
  </si>
  <si>
    <t> HD 149143 b</t>
  </si>
  <si>
    <t> HD 49674 b</t>
  </si>
  <si>
    <t> Ups And b</t>
  </si>
  <si>
    <t> HD 109749 b</t>
  </si>
  <si>
    <t> HD 168746 b</t>
  </si>
  <si>
    <t> HD 118203 b</t>
  </si>
  <si>
    <t> HD 68988 b</t>
  </si>
  <si>
    <t> HD 162020 b</t>
  </si>
  <si>
    <t> HD 217107 b</t>
  </si>
  <si>
    <t> HD 130322 b</t>
  </si>
  <si>
    <t> HD 160691 d</t>
  </si>
  <si>
    <t> HD 108147 b</t>
  </si>
  <si>
    <t> Gl 86 b</t>
  </si>
  <si>
    <t> HD 4308 b</t>
  </si>
  <si>
    <t> 55 Cnc b</t>
  </si>
  <si>
    <t> HD 99492 b</t>
  </si>
  <si>
    <t> HD 27894 b</t>
  </si>
  <si>
    <t> HD 190360 c</t>
  </si>
  <si>
    <t> HD 38529 b</t>
  </si>
  <si>
    <t> HD 195019 b</t>
  </si>
  <si>
    <t> HD 102117 b</t>
  </si>
  <si>
    <t> HD 192263 b</t>
  </si>
  <si>
    <t> HD 6434 b</t>
  </si>
  <si>
    <t> rho CrB b</t>
  </si>
  <si>
    <t> HD 11964 b</t>
  </si>
  <si>
    <t> 55 Cnc c</t>
  </si>
  <si>
    <t> HD 37605 b</t>
  </si>
  <si>
    <t> HD 117618 b</t>
  </si>
  <si>
    <t> HD 3651 b</t>
  </si>
  <si>
    <t> HD 168443 b</t>
  </si>
  <si>
    <t> HD 74156 b</t>
  </si>
  <si>
    <t> HD 114762 b</t>
  </si>
  <si>
    <t> HD 101930 b</t>
  </si>
  <si>
    <t> HD 178911 B b</t>
  </si>
  <si>
    <t> HD 121504 b</t>
  </si>
  <si>
    <t> HD 16141 b</t>
  </si>
  <si>
    <t>Mercury</t>
  </si>
  <si>
    <t> HD 80606 b</t>
  </si>
  <si>
    <t> HD 216770 b</t>
  </si>
  <si>
    <t> 70 Vir b</t>
  </si>
  <si>
    <t> GJ 3021 b</t>
  </si>
  <si>
    <t> HD 52265 b</t>
  </si>
  <si>
    <t> HD 208487 b</t>
  </si>
  <si>
    <t> HD 34445 b</t>
  </si>
  <si>
    <t> HD 37124 b</t>
  </si>
  <si>
    <t> HD 73526 b</t>
  </si>
  <si>
    <t>Venus</t>
  </si>
  <si>
    <t> HD 82943 c</t>
  </si>
  <si>
    <t> HD 134987 b</t>
  </si>
  <si>
    <t> HD 104985 b</t>
  </si>
  <si>
    <t> HD 169830 b</t>
  </si>
  <si>
    <t> HD 40979 b</t>
  </si>
  <si>
    <t> Ups And c</t>
  </si>
  <si>
    <t> HD 12661 b</t>
  </si>
  <si>
    <t> HD 202206 b</t>
  </si>
  <si>
    <t> HD 89744 b</t>
  </si>
  <si>
    <t> HD 142 b</t>
  </si>
  <si>
    <t> HD 177830 b</t>
  </si>
  <si>
    <t> HD 33564 b</t>
  </si>
  <si>
    <t> HD 154857 b</t>
  </si>
  <si>
    <t> HD 196885 b</t>
  </si>
  <si>
    <t> HD 27442 b</t>
  </si>
  <si>
    <t> HD 19994 b</t>
  </si>
  <si>
    <t> HD 13189 b</t>
  </si>
  <si>
    <t> HD 11977 b</t>
  </si>
  <si>
    <t>Warm Start Planets</t>
  </si>
  <si>
    <t>At initiation of star's main sequence, these planets reside between the habitable zone's inner and outer boundaries.</t>
  </si>
  <si>
    <t> HD 93083 b</t>
  </si>
  <si>
    <t> HD 210277 b</t>
  </si>
  <si>
    <t> HD 28185 b</t>
  </si>
  <si>
    <t> HD 108874 b</t>
  </si>
  <si>
    <t>Earth</t>
  </si>
  <si>
    <t> HD 142415 b</t>
  </si>
  <si>
    <t> HD 188015 b</t>
  </si>
  <si>
    <t> HD 4203 b</t>
  </si>
  <si>
    <t> HD 183263 b</t>
  </si>
  <si>
    <t> HD 92788 b</t>
  </si>
  <si>
    <t> HD 82943 b</t>
  </si>
  <si>
    <t>Inner Cold Start Planets</t>
  </si>
  <si>
    <t>At initiation of star's main sequence, these planets reside beyond the habitable zone's outer boundary. HZ outer and inner boundaries eventually extend past planets.</t>
  </si>
  <si>
    <t> HIP 75458 b</t>
  </si>
  <si>
    <t>Outer Cold Start Planets</t>
  </si>
  <si>
    <t>At initiation of star's main sequence, these planets reside beyond the habitable zone's outer boundary. HZ outer boundary eventually extends past planets.</t>
  </si>
  <si>
    <t> HD 160691 b</t>
  </si>
  <si>
    <t> HD 47536 b</t>
  </si>
  <si>
    <t> HD 222582 b</t>
  </si>
  <si>
    <t> HD 114783 b</t>
  </si>
  <si>
    <t> HD 213240 b</t>
  </si>
  <si>
    <t> HD 147513 b</t>
  </si>
  <si>
    <t> HD 23079 b</t>
  </si>
  <si>
    <t>Mars</t>
  </si>
  <si>
    <t> HD 141937 b</t>
  </si>
  <si>
    <t> HD 190228 b</t>
  </si>
  <si>
    <t> HD 65216 b</t>
  </si>
  <si>
    <t> HD 136118 b</t>
  </si>
  <si>
    <t> 16 Cyg B b</t>
  </si>
  <si>
    <t> Ups And d</t>
  </si>
  <si>
    <t> HD 45350 b</t>
  </si>
  <si>
    <t> HD 216435 b</t>
  </si>
  <si>
    <t> HD 10697 b</t>
  </si>
  <si>
    <t> HD 169830 c</t>
  </si>
  <si>
    <t> HD 10647 b</t>
  </si>
  <si>
    <t> HD 38529 c</t>
  </si>
  <si>
    <t> HD 202206 c</t>
  </si>
  <si>
    <t> HD 128311 b</t>
  </si>
  <si>
    <t>Cold Non-Start Planets</t>
  </si>
  <si>
    <t>At initiation of star's main sequence, these planets reside beyond the habitable zone's outer boundary. HZ never reaches these planets.</t>
  </si>
  <si>
    <t> HD 50554 b</t>
  </si>
  <si>
    <t> 47 Uma b</t>
  </si>
  <si>
    <t> HD 196050 b</t>
  </si>
  <si>
    <t> HD 50499 b</t>
  </si>
  <si>
    <t> HD 4208 b</t>
  </si>
  <si>
    <t> HD 89307 b</t>
  </si>
  <si>
    <t> HD 12661 c</t>
  </si>
  <si>
    <t> HD 37124 c</t>
  </si>
  <si>
    <t> HD 81040 b</t>
  </si>
  <si>
    <t> HD 11964 c</t>
  </si>
  <si>
    <t> HD 216437 b</t>
  </si>
  <si>
    <t> HD 106252 b</t>
  </si>
  <si>
    <t> HD 2039 b</t>
  </si>
  <si>
    <t> HD 39091 b</t>
  </si>
  <si>
    <t> HD 108874 c</t>
  </si>
  <si>
    <t> HD 114729 b</t>
  </si>
  <si>
    <t> HD 168443 c</t>
  </si>
  <si>
    <t> HD 74156 c</t>
  </si>
  <si>
    <t> 14 Her b</t>
  </si>
  <si>
    <t> HD 142022 A b</t>
  </si>
  <si>
    <t> HD 160691 c</t>
  </si>
  <si>
    <t> HD 117207 b</t>
  </si>
  <si>
    <t> 47 Uma c</t>
  </si>
  <si>
    <t> HD 70642 b</t>
  </si>
  <si>
    <t> HD 33636 b</t>
  </si>
  <si>
    <t> 55 Cnc d</t>
  </si>
  <si>
    <t> HD 217107 c</t>
  </si>
  <si>
    <t> HD 190360 b</t>
  </si>
  <si>
    <t>Jupiter</t>
  </si>
  <si>
    <t> HD 30177 b</t>
  </si>
  <si>
    <t> HD 37124 d</t>
  </si>
  <si>
    <t> HD 72659 b</t>
  </si>
  <si>
    <t> HD 128311 c</t>
  </si>
  <si>
    <t>Saturn</t>
  </si>
  <si>
    <t> HD 111232 b</t>
  </si>
  <si>
    <t> HD 41004 A b</t>
  </si>
  <si>
    <t>Uranus</t>
  </si>
  <si>
    <t>Neptune</t>
  </si>
  <si>
    <t> Epsilon Eridani b</t>
  </si>
  <si>
    <t>Pluto</t>
  </si>
  <si>
    <t> Gliese 876 c</t>
  </si>
  <si>
    <t> Gliese 876 b</t>
  </si>
  <si>
    <t>OGLE 05 390L b</t>
  </si>
  <si>
    <t>Planets around stars of uncertain mass</t>
  </si>
  <si>
    <t> HD 189733 b</t>
  </si>
  <si>
    <t>-</t>
  </si>
  <si>
    <t> HD 212301 b</t>
  </si>
  <si>
    <t> 51 Peg b</t>
  </si>
  <si>
    <t> HD 219449 b</t>
  </si>
  <si>
    <t> HD 8574 b</t>
  </si>
  <si>
    <t> HD 150706 b</t>
  </si>
  <si>
    <t> HD 59686 b</t>
  </si>
  <si>
    <t> HR 810 b</t>
  </si>
  <si>
    <t> HD 20367 b</t>
  </si>
  <si>
    <t> HD 114386 b</t>
  </si>
  <si>
    <t> Gamma Cephei b</t>
  </si>
  <si>
    <t> HD 23596 b</t>
  </si>
  <si>
    <t>NOTES</t>
  </si>
  <si>
    <t>For methods, please see the Astronomical Circumstances chapter in Principles of Planetary Biology, by Tom Morris.</t>
  </si>
  <si>
    <t>View online or download in Adobe Acrobat format at http://www.planetarybiology.com</t>
  </si>
  <si>
    <t>The constant values used on this table are based on the interactive catalog of the Extrasolar Planets Encyclopaedia (1-1-06) http://vo.obspm.fr/exoplanetes/encyclo/</t>
  </si>
  <si>
    <t>For additional data please consult the following excellent links:</t>
  </si>
  <si>
    <t>http://etacha.as.arizona.edu/~eem/exo.html</t>
  </si>
  <si>
    <t>http://www.princeton.edu/~willman/planetary_systems/</t>
  </si>
  <si>
    <t>http://cfa-www.harvard.edu/planets/</t>
  </si>
  <si>
    <t>http://exoplanets.org/</t>
  </si>
  <si>
    <t xml:space="preserve"> Play around with it at the bottom of this sheet. Gather new "constant" values from https://www.planetarybiology.com/exoexplorer_planets/ and plug them into the appropriate cells on this table (colums with green headers). </t>
  </si>
  <si>
    <t>GJ 273 b</t>
  </si>
  <si>
    <t>This sheet approximates star luminosities and habitable zones based on star mass.</t>
  </si>
  <si>
    <t>Which is a different from the method used in the List of exoplanets at planetarybiology.com/exoexplorer_planets. That list approximates star luminosities based on apparent Magnitude (v) of the observed star.</t>
  </si>
  <si>
    <t xml:space="preserve">Because of reliance on two different reference constants, the derrived values for luminosites and habitable zones may not agree. </t>
  </si>
  <si>
    <t>Enter</t>
  </si>
  <si>
    <t>constants</t>
  </si>
  <si>
    <t>in this</t>
  </si>
  <si>
    <t>column.</t>
  </si>
  <si>
    <t>PLAY ZONE</t>
  </si>
  <si>
    <r>
      <t xml:space="preserve">copyright </t>
    </r>
    <r>
      <rPr>
        <sz val="8"/>
        <rFont val="Arial"/>
        <family val="2"/>
      </rPr>
      <t>©</t>
    </r>
    <r>
      <rPr>
        <sz val="8"/>
        <rFont val="Arial Narrow"/>
        <family val="2"/>
      </rPr>
      <t xml:space="preserve"> 2023 by Tom Morris. All rights reserved.</t>
    </r>
  </si>
  <si>
    <t>Calc sheet for determining planetary profiles (lightly revised June 2023).</t>
  </si>
  <si>
    <t>In support of planetary biology theory. https://www.planetarybiology.com</t>
  </si>
  <si>
    <t>TOI-2257 b</t>
  </si>
  <si>
    <t>TRAPPIST-1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</si>
</sst>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0"/>
      <name val="Arial"/>
    </font>
    <font>
      <sz val="8"/>
      <name val="Arial Narrow"/>
      <family val="2"/>
    </font>
    <font>
      <sz val="8"/>
      <name val="Arial"/>
      <family val="2"/>
    </font>
    <font>
      <sz val="8"/>
      <name val="Arial"/>
    </font>
    <font>
      <b/>
      <sz val="8"/>
      <name val="Arial Narrow"/>
      <family val="2"/>
    </font>
    <font>
      <b/>
      <sz val="8"/>
      <color indexed="81"/>
      <name val="Tahoma"/>
    </font>
    <font>
      <sz val="8"/>
      <color indexed="81"/>
      <name val="Tahoma"/>
    </font>
    <font>
      <sz val="10"/>
      <name val="Arial"/>
      <family val="2"/>
    </font>
    <font>
      <sz val="14"/>
      <name val="Arial"/>
      <family val="2"/>
    </font>
  </fonts>
  <fills count="12">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44"/>
        <bgColor indexed="64"/>
      </patternFill>
    </fill>
    <fill>
      <patternFill patternType="solid">
        <fgColor indexed="41"/>
        <bgColor indexed="64"/>
      </patternFill>
    </fill>
    <fill>
      <patternFill patternType="solid">
        <fgColor indexed="31"/>
        <bgColor indexed="64"/>
      </patternFill>
    </fill>
    <fill>
      <patternFill patternType="solid">
        <fgColor indexed="46"/>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s>
  <borders count="14">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1">
    <xf numFmtId="0" fontId="0" fillId="0" borderId="0"/>
  </cellStyleXfs>
  <cellXfs count="71">
    <xf numFmtId="0" fontId="0" fillId="0" borderId="0" xfId="0"/>
    <xf numFmtId="164" fontId="1" fillId="0" borderId="3" xfId="0" applyNumberFormat="1" applyFont="1" applyBorder="1"/>
    <xf numFmtId="2" fontId="1" fillId="0" borderId="3" xfId="0" applyNumberFormat="1" applyFont="1" applyBorder="1"/>
    <xf numFmtId="2" fontId="1" fillId="0" borderId="4" xfId="0" applyNumberFormat="1" applyFont="1" applyBorder="1"/>
    <xf numFmtId="164" fontId="1" fillId="0" borderId="7" xfId="0" applyNumberFormat="1" applyFont="1" applyBorder="1" applyAlignment="1">
      <alignment horizontal="center" wrapText="1"/>
    </xf>
    <xf numFmtId="0" fontId="1" fillId="0" borderId="8" xfId="0" applyFont="1" applyBorder="1" applyAlignment="1">
      <alignment horizontal="center" wrapText="1"/>
    </xf>
    <xf numFmtId="2" fontId="1" fillId="0" borderId="7" xfId="0" applyNumberFormat="1" applyFont="1" applyBorder="1" applyAlignment="1">
      <alignment horizontal="center" wrapText="1"/>
    </xf>
    <xf numFmtId="2" fontId="1" fillId="0" borderId="9" xfId="0" applyNumberFormat="1" applyFont="1" applyBorder="1" applyAlignment="1">
      <alignment horizontal="center" wrapText="1"/>
    </xf>
    <xf numFmtId="164" fontId="1" fillId="0" borderId="8" xfId="0" applyNumberFormat="1" applyFont="1" applyBorder="1" applyAlignment="1">
      <alignment horizontal="center" wrapText="1"/>
    </xf>
    <xf numFmtId="2" fontId="1" fillId="0" borderId="8" xfId="0" applyNumberFormat="1" applyFont="1" applyBorder="1" applyAlignment="1">
      <alignment horizontal="center" wrapText="1"/>
    </xf>
    <xf numFmtId="2" fontId="1" fillId="0" borderId="10" xfId="0" applyNumberFormat="1" applyFont="1" applyBorder="1" applyAlignment="1">
      <alignment horizontal="center" wrapText="1"/>
    </xf>
    <xf numFmtId="0" fontId="4" fillId="2" borderId="11" xfId="0" applyFont="1" applyFill="1" applyBorder="1" applyAlignment="1">
      <alignment horizontal="center" wrapText="1"/>
    </xf>
    <xf numFmtId="0" fontId="1" fillId="2" borderId="11" xfId="0" applyFont="1" applyFill="1" applyBorder="1" applyAlignment="1">
      <alignment horizontal="left"/>
    </xf>
    <xf numFmtId="0" fontId="3" fillId="0" borderId="11" xfId="0" applyFont="1" applyBorder="1"/>
    <xf numFmtId="0" fontId="3" fillId="0" borderId="11" xfId="0" applyFont="1" applyBorder="1" applyAlignment="1" applyProtection="1">
      <alignment horizontal="right" wrapText="1"/>
      <protection locked="0"/>
    </xf>
    <xf numFmtId="164" fontId="1" fillId="0" borderId="11" xfId="0" applyNumberFormat="1" applyFont="1" applyBorder="1"/>
    <xf numFmtId="11" fontId="1" fillId="0" borderId="11" xfId="0" applyNumberFormat="1" applyFont="1" applyBorder="1"/>
    <xf numFmtId="2" fontId="1" fillId="0" borderId="11" xfId="0" applyNumberFormat="1" applyFont="1" applyBorder="1"/>
    <xf numFmtId="2" fontId="1" fillId="0" borderId="12" xfId="0" applyNumberFormat="1" applyFont="1" applyBorder="1"/>
    <xf numFmtId="0" fontId="3" fillId="0" borderId="11" xfId="0" applyFont="1" applyBorder="1" applyAlignment="1" applyProtection="1">
      <alignment horizontal="left"/>
      <protection locked="0"/>
    </xf>
    <xf numFmtId="0" fontId="4" fillId="0" borderId="11" xfId="0" applyFont="1" applyBorder="1" applyAlignment="1">
      <alignment horizontal="left" wrapText="1"/>
    </xf>
    <xf numFmtId="0" fontId="1" fillId="0" borderId="11" xfId="0" applyFont="1" applyBorder="1" applyAlignment="1">
      <alignment horizontal="right"/>
    </xf>
    <xf numFmtId="2" fontId="1" fillId="0" borderId="11" xfId="0" applyNumberFormat="1" applyFont="1" applyBorder="1" applyAlignment="1">
      <alignment horizontal="right"/>
    </xf>
    <xf numFmtId="0" fontId="4" fillId="3" borderId="11" xfId="0" applyFont="1" applyFill="1" applyBorder="1" applyAlignment="1">
      <alignment horizontal="center" wrapText="1"/>
    </xf>
    <xf numFmtId="0" fontId="1" fillId="3" borderId="11" xfId="0" applyFont="1" applyFill="1" applyBorder="1" applyAlignment="1">
      <alignment horizontal="right"/>
    </xf>
    <xf numFmtId="2" fontId="1" fillId="4" borderId="12" xfId="0" applyNumberFormat="1" applyFont="1" applyFill="1" applyBorder="1"/>
    <xf numFmtId="0" fontId="4" fillId="5" borderId="11" xfId="0" applyFont="1" applyFill="1" applyBorder="1" applyAlignment="1">
      <alignment horizontal="center" wrapText="1"/>
    </xf>
    <xf numFmtId="0" fontId="1" fillId="5" borderId="11" xfId="0" applyFont="1" applyFill="1" applyBorder="1" applyAlignment="1">
      <alignment horizontal="right"/>
    </xf>
    <xf numFmtId="0" fontId="4" fillId="6" borderId="11" xfId="0" applyFont="1" applyFill="1" applyBorder="1" applyAlignment="1">
      <alignment horizontal="center" wrapText="1"/>
    </xf>
    <xf numFmtId="0" fontId="1" fillId="6" borderId="11" xfId="0" applyFont="1" applyFill="1" applyBorder="1" applyAlignment="1">
      <alignment horizontal="right"/>
    </xf>
    <xf numFmtId="0" fontId="4" fillId="7" borderId="11" xfId="0" applyFont="1" applyFill="1" applyBorder="1" applyAlignment="1">
      <alignment horizontal="center" wrapText="1"/>
    </xf>
    <xf numFmtId="0" fontId="1" fillId="7" borderId="11" xfId="0" applyFont="1" applyFill="1" applyBorder="1" applyAlignment="1">
      <alignment horizontal="right"/>
    </xf>
    <xf numFmtId="11" fontId="1" fillId="0" borderId="11" xfId="0" applyNumberFormat="1" applyFont="1" applyBorder="1" applyAlignment="1">
      <alignment horizontal="right"/>
    </xf>
    <xf numFmtId="49" fontId="3" fillId="0" borderId="11" xfId="0" applyNumberFormat="1" applyFont="1" applyBorder="1" applyAlignment="1" applyProtection="1">
      <alignment horizontal="left"/>
      <protection locked="0"/>
    </xf>
    <xf numFmtId="0" fontId="4" fillId="8" borderId="11" xfId="0" applyFont="1" applyFill="1" applyBorder="1" applyAlignment="1">
      <alignment wrapText="1"/>
    </xf>
    <xf numFmtId="0" fontId="1" fillId="8" borderId="11" xfId="0" applyFont="1" applyFill="1" applyBorder="1"/>
    <xf numFmtId="0" fontId="3" fillId="0" borderId="11" xfId="0" applyFont="1" applyBorder="1" applyAlignment="1" applyProtection="1">
      <alignment horizontal="center" wrapText="1"/>
      <protection locked="0"/>
    </xf>
    <xf numFmtId="0" fontId="1" fillId="0" borderId="0" xfId="0" applyFont="1"/>
    <xf numFmtId="164" fontId="1" fillId="0" borderId="0" xfId="0" applyNumberFormat="1" applyFont="1"/>
    <xf numFmtId="11" fontId="1" fillId="0" borderId="0" xfId="0" applyNumberFormat="1" applyFont="1"/>
    <xf numFmtId="2" fontId="1" fillId="0" borderId="0" xfId="0" applyNumberFormat="1" applyFont="1"/>
    <xf numFmtId="0" fontId="1" fillId="0" borderId="7" xfId="0" applyFont="1" applyBorder="1" applyAlignment="1">
      <alignment horizontal="center" wrapText="1"/>
    </xf>
    <xf numFmtId="0" fontId="0" fillId="9" borderId="0" xfId="0" applyFill="1"/>
    <xf numFmtId="0" fontId="7" fillId="9" borderId="0" xfId="0" applyFont="1" applyFill="1"/>
    <xf numFmtId="0" fontId="3" fillId="0" borderId="0" xfId="0" applyFont="1"/>
    <xf numFmtId="0" fontId="3" fillId="0" borderId="0" xfId="0" applyFont="1" applyAlignment="1" applyProtection="1">
      <alignment horizontal="center" wrapText="1"/>
      <protection locked="0"/>
    </xf>
    <xf numFmtId="0" fontId="3" fillId="0" borderId="0" xfId="0" applyFont="1" applyAlignment="1" applyProtection="1">
      <alignment horizontal="right" wrapText="1"/>
      <protection locked="0"/>
    </xf>
    <xf numFmtId="0" fontId="1" fillId="0" borderId="2" xfId="0" applyFont="1" applyBorder="1" applyAlignment="1">
      <alignment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3" xfId="0" applyFont="1" applyBorder="1"/>
    <xf numFmtId="0" fontId="3" fillId="10" borderId="0" xfId="0" applyFont="1" applyFill="1" applyAlignment="1" applyProtection="1">
      <alignment horizontal="center" wrapText="1"/>
      <protection locked="0"/>
    </xf>
    <xf numFmtId="0" fontId="1" fillId="0" borderId="0" xfId="0" applyFont="1"/>
    <xf numFmtId="0" fontId="0" fillId="0" borderId="0" xfId="0"/>
    <xf numFmtId="164" fontId="1" fillId="7" borderId="12" xfId="0" applyNumberFormat="1" applyFont="1" applyFill="1" applyBorder="1"/>
    <xf numFmtId="0" fontId="0" fillId="0" borderId="13" xfId="0" applyBorder="1"/>
    <xf numFmtId="164" fontId="1" fillId="8" borderId="12" xfId="0" applyNumberFormat="1" applyFont="1" applyFill="1" applyBorder="1"/>
    <xf numFmtId="164" fontId="1" fillId="2" borderId="12" xfId="0" applyNumberFormat="1" applyFont="1" applyFill="1" applyBorder="1" applyAlignment="1">
      <alignment horizontal="left"/>
    </xf>
    <xf numFmtId="164" fontId="1" fillId="3" borderId="12" xfId="0" applyNumberFormat="1" applyFont="1" applyFill="1" applyBorder="1" applyAlignment="1">
      <alignment horizontal="left"/>
    </xf>
    <xf numFmtId="164" fontId="1" fillId="5" borderId="12" xfId="0" applyNumberFormat="1" applyFont="1" applyFill="1" applyBorder="1" applyAlignment="1">
      <alignment horizontal="left"/>
    </xf>
    <xf numFmtId="164" fontId="1" fillId="6" borderId="12" xfId="0" applyNumberFormat="1" applyFont="1" applyFill="1" applyBorder="1"/>
    <xf numFmtId="0" fontId="1" fillId="0" borderId="4" xfId="0" applyFont="1" applyBorder="1"/>
    <xf numFmtId="0" fontId="1" fillId="0" borderId="5" xfId="0" applyFont="1" applyBorder="1"/>
    <xf numFmtId="164" fontId="1" fillId="0" borderId="3" xfId="0" applyNumberFormat="1" applyFont="1" applyBorder="1"/>
    <xf numFmtId="164" fontId="1" fillId="0" borderId="7" xfId="0" applyNumberFormat="1" applyFont="1" applyBorder="1" applyAlignment="1">
      <alignment horizontal="center" wrapText="1"/>
    </xf>
    <xf numFmtId="0" fontId="3" fillId="0" borderId="7" xfId="0" applyFont="1" applyBorder="1" applyAlignment="1">
      <alignment horizontal="center" wrapText="1"/>
    </xf>
    <xf numFmtId="0" fontId="1" fillId="0" borderId="7" xfId="0" applyFont="1" applyBorder="1" applyAlignment="1">
      <alignment horizontal="center" wrapText="1"/>
    </xf>
    <xf numFmtId="0" fontId="8" fillId="11" borderId="0" xfId="0" applyFont="1" applyFill="1" applyAlignment="1">
      <alignment horizontal="center"/>
    </xf>
    <xf numFmtId="0" fontId="3" fillId="11" borderId="0" xfId="0" applyFont="1" applyFill="1" applyAlignment="1">
      <alignment horizontal="center"/>
    </xf>
    <xf numFmtId="0" fontId="1" fillId="0" borderId="1" xfId="0" applyFont="1" applyBorder="1"/>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8</xdr:row>
      <xdr:rowOff>76200</xdr:rowOff>
    </xdr:from>
    <xdr:to>
      <xdr:col>1</xdr:col>
      <xdr:colOff>259080</xdr:colOff>
      <xdr:row>8</xdr:row>
      <xdr:rowOff>236220</xdr:rowOff>
    </xdr:to>
    <xdr:pic>
      <xdr:nvPicPr>
        <xdr:cNvPr id="1025" name="Picture 1">
          <a:extLst>
            <a:ext uri="{FF2B5EF4-FFF2-40B4-BE49-F238E27FC236}">
              <a16:creationId xmlns:a16="http://schemas.microsoft.com/office/drawing/2014/main" id="{47EB5A7E-9D76-458F-AC67-BC007B15D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 y="746760"/>
          <a:ext cx="19050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297180</xdr:colOff>
      <xdr:row>8</xdr:row>
      <xdr:rowOff>68580</xdr:rowOff>
    </xdr:from>
    <xdr:to>
      <xdr:col>12</xdr:col>
      <xdr:colOff>121920</xdr:colOff>
      <xdr:row>8</xdr:row>
      <xdr:rowOff>297180</xdr:rowOff>
    </xdr:to>
    <xdr:pic>
      <xdr:nvPicPr>
        <xdr:cNvPr id="1026" name="Picture 2">
          <a:extLst>
            <a:ext uri="{FF2B5EF4-FFF2-40B4-BE49-F238E27FC236}">
              <a16:creationId xmlns:a16="http://schemas.microsoft.com/office/drawing/2014/main" id="{DA4F1E27-FF5C-4A42-AE72-D9A02B9E2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2780" y="739140"/>
          <a:ext cx="43434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106680</xdr:colOff>
      <xdr:row>8</xdr:row>
      <xdr:rowOff>76200</xdr:rowOff>
    </xdr:from>
    <xdr:to>
      <xdr:col>2</xdr:col>
      <xdr:colOff>472440</xdr:colOff>
      <xdr:row>8</xdr:row>
      <xdr:rowOff>304800</xdr:rowOff>
    </xdr:to>
    <xdr:pic>
      <xdr:nvPicPr>
        <xdr:cNvPr id="1027" name="Picture 3">
          <a:extLst>
            <a:ext uri="{FF2B5EF4-FFF2-40B4-BE49-F238E27FC236}">
              <a16:creationId xmlns:a16="http://schemas.microsoft.com/office/drawing/2014/main" id="{951705DB-07C2-4DB8-A19C-7387601217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5880" y="746760"/>
          <a:ext cx="36576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7620</xdr:rowOff>
    </xdr:from>
    <xdr:to>
      <xdr:col>3</xdr:col>
      <xdr:colOff>327660</xdr:colOff>
      <xdr:row>8</xdr:row>
      <xdr:rowOff>342900</xdr:rowOff>
    </xdr:to>
    <xdr:pic>
      <xdr:nvPicPr>
        <xdr:cNvPr id="1028" name="Picture 4">
          <a:extLst>
            <a:ext uri="{FF2B5EF4-FFF2-40B4-BE49-F238E27FC236}">
              <a16:creationId xmlns:a16="http://schemas.microsoft.com/office/drawing/2014/main" id="{74E7E164-F4AC-4620-8FB3-6CCABED69A9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800" y="678180"/>
          <a:ext cx="32766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7620</xdr:rowOff>
    </xdr:from>
    <xdr:to>
      <xdr:col>4</xdr:col>
      <xdr:colOff>327660</xdr:colOff>
      <xdr:row>8</xdr:row>
      <xdr:rowOff>342900</xdr:rowOff>
    </xdr:to>
    <xdr:pic>
      <xdr:nvPicPr>
        <xdr:cNvPr id="1029" name="Picture 5">
          <a:extLst>
            <a:ext uri="{FF2B5EF4-FFF2-40B4-BE49-F238E27FC236}">
              <a16:creationId xmlns:a16="http://schemas.microsoft.com/office/drawing/2014/main" id="{F5A9F67F-C85F-4030-BE6C-2AF3A15D8B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38400" y="678180"/>
          <a:ext cx="32766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152400</xdr:colOff>
      <xdr:row>8</xdr:row>
      <xdr:rowOff>76200</xdr:rowOff>
    </xdr:from>
    <xdr:to>
      <xdr:col>5</xdr:col>
      <xdr:colOff>457200</xdr:colOff>
      <xdr:row>8</xdr:row>
      <xdr:rowOff>297180</xdr:rowOff>
    </xdr:to>
    <xdr:pic>
      <xdr:nvPicPr>
        <xdr:cNvPr id="1030" name="Picture 6">
          <a:extLst>
            <a:ext uri="{FF2B5EF4-FFF2-40B4-BE49-F238E27FC236}">
              <a16:creationId xmlns:a16="http://schemas.microsoft.com/office/drawing/2014/main" id="{78E9A1F0-B640-4AA2-90A3-24F12F9F72D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00400" y="746760"/>
          <a:ext cx="304800" cy="22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266700</xdr:colOff>
      <xdr:row>8</xdr:row>
      <xdr:rowOff>335280</xdr:rowOff>
    </xdr:to>
    <xdr:pic>
      <xdr:nvPicPr>
        <xdr:cNvPr id="1031" name="Picture 7">
          <a:extLst>
            <a:ext uri="{FF2B5EF4-FFF2-40B4-BE49-F238E27FC236}">
              <a16:creationId xmlns:a16="http://schemas.microsoft.com/office/drawing/2014/main" id="{009B74D1-5CD2-4C02-95EA-65CB0BCBCA9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57600" y="67056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30480</xdr:colOff>
      <xdr:row>8</xdr:row>
      <xdr:rowOff>7620</xdr:rowOff>
    </xdr:from>
    <xdr:to>
      <xdr:col>7</xdr:col>
      <xdr:colOff>297180</xdr:colOff>
      <xdr:row>8</xdr:row>
      <xdr:rowOff>342900</xdr:rowOff>
    </xdr:to>
    <xdr:pic>
      <xdr:nvPicPr>
        <xdr:cNvPr id="1032" name="Picture 8">
          <a:extLst>
            <a:ext uri="{FF2B5EF4-FFF2-40B4-BE49-F238E27FC236}">
              <a16:creationId xmlns:a16="http://schemas.microsoft.com/office/drawing/2014/main" id="{4C9CBD18-1AFE-4D0F-BDB0-7A27448DBE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97680" y="67818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160020</xdr:colOff>
      <xdr:row>8</xdr:row>
      <xdr:rowOff>76200</xdr:rowOff>
    </xdr:from>
    <xdr:to>
      <xdr:col>8</xdr:col>
      <xdr:colOff>464820</xdr:colOff>
      <xdr:row>8</xdr:row>
      <xdr:rowOff>304800</xdr:rowOff>
    </xdr:to>
    <xdr:pic>
      <xdr:nvPicPr>
        <xdr:cNvPr id="1033" name="Picture 9">
          <a:extLst>
            <a:ext uri="{FF2B5EF4-FFF2-40B4-BE49-F238E27FC236}">
              <a16:creationId xmlns:a16="http://schemas.microsoft.com/office/drawing/2014/main" id="{F792EBE9-3605-40BC-B03F-E059F746288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36820" y="746760"/>
          <a:ext cx="3048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266700</xdr:colOff>
      <xdr:row>8</xdr:row>
      <xdr:rowOff>335280</xdr:rowOff>
    </xdr:to>
    <xdr:pic>
      <xdr:nvPicPr>
        <xdr:cNvPr id="1034" name="Picture 10">
          <a:extLst>
            <a:ext uri="{FF2B5EF4-FFF2-40B4-BE49-F238E27FC236}">
              <a16:creationId xmlns:a16="http://schemas.microsoft.com/office/drawing/2014/main" id="{C43A6AA4-9B44-4721-B150-ADB4FD0D709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486400" y="67056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266700</xdr:colOff>
      <xdr:row>8</xdr:row>
      <xdr:rowOff>335280</xdr:rowOff>
    </xdr:to>
    <xdr:pic>
      <xdr:nvPicPr>
        <xdr:cNvPr id="1035" name="Picture 11">
          <a:extLst>
            <a:ext uri="{FF2B5EF4-FFF2-40B4-BE49-F238E27FC236}">
              <a16:creationId xmlns:a16="http://schemas.microsoft.com/office/drawing/2014/main" id="{10D62C25-DFDC-4921-8676-3C93F4573E9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0" y="67056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xdr:row>
      <xdr:rowOff>68580</xdr:rowOff>
    </xdr:from>
    <xdr:to>
      <xdr:col>15</xdr:col>
      <xdr:colOff>144780</xdr:colOff>
      <xdr:row>8</xdr:row>
      <xdr:rowOff>228600</xdr:rowOff>
    </xdr:to>
    <xdr:pic>
      <xdr:nvPicPr>
        <xdr:cNvPr id="1036" name="Picture 12">
          <a:extLst>
            <a:ext uri="{FF2B5EF4-FFF2-40B4-BE49-F238E27FC236}">
              <a16:creationId xmlns:a16="http://schemas.microsoft.com/office/drawing/2014/main" id="{A50F1028-7F87-488A-9010-32C203269F0A}"/>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144000" y="739140"/>
          <a:ext cx="144780"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251460</xdr:colOff>
      <xdr:row>8</xdr:row>
      <xdr:rowOff>53340</xdr:rowOff>
    </xdr:from>
    <xdr:to>
      <xdr:col>16</xdr:col>
      <xdr:colOff>502920</xdr:colOff>
      <xdr:row>8</xdr:row>
      <xdr:rowOff>281940</xdr:rowOff>
    </xdr:to>
    <xdr:pic>
      <xdr:nvPicPr>
        <xdr:cNvPr id="1037" name="Picture 13">
          <a:extLst>
            <a:ext uri="{FF2B5EF4-FFF2-40B4-BE49-F238E27FC236}">
              <a16:creationId xmlns:a16="http://schemas.microsoft.com/office/drawing/2014/main" id="{6ACF1242-FE26-4DB0-8C9B-B8C2E79434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005060" y="723900"/>
          <a:ext cx="25146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266700</xdr:colOff>
      <xdr:row>8</xdr:row>
      <xdr:rowOff>53340</xdr:rowOff>
    </xdr:from>
    <xdr:to>
      <xdr:col>17</xdr:col>
      <xdr:colOff>411480</xdr:colOff>
      <xdr:row>8</xdr:row>
      <xdr:rowOff>281940</xdr:rowOff>
    </xdr:to>
    <xdr:pic>
      <xdr:nvPicPr>
        <xdr:cNvPr id="1038" name="Picture 14">
          <a:extLst>
            <a:ext uri="{FF2B5EF4-FFF2-40B4-BE49-F238E27FC236}">
              <a16:creationId xmlns:a16="http://schemas.microsoft.com/office/drawing/2014/main" id="{53071AED-062E-4099-8F97-DDB47F18BE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629900" y="723900"/>
          <a:ext cx="14478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266700</xdr:colOff>
      <xdr:row>8</xdr:row>
      <xdr:rowOff>76200</xdr:rowOff>
    </xdr:from>
    <xdr:to>
      <xdr:col>18</xdr:col>
      <xdr:colOff>419100</xdr:colOff>
      <xdr:row>8</xdr:row>
      <xdr:rowOff>304800</xdr:rowOff>
    </xdr:to>
    <xdr:pic>
      <xdr:nvPicPr>
        <xdr:cNvPr id="1039" name="Picture 15">
          <a:extLst>
            <a:ext uri="{FF2B5EF4-FFF2-40B4-BE49-F238E27FC236}">
              <a16:creationId xmlns:a16="http://schemas.microsoft.com/office/drawing/2014/main" id="{3426C4C1-698E-4DFF-ACA7-9EFB003B9FA9}"/>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239500" y="746760"/>
          <a:ext cx="152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327660</xdr:colOff>
      <xdr:row>8</xdr:row>
      <xdr:rowOff>99060</xdr:rowOff>
    </xdr:from>
    <xdr:to>
      <xdr:col>19</xdr:col>
      <xdr:colOff>579120</xdr:colOff>
      <xdr:row>8</xdr:row>
      <xdr:rowOff>320040</xdr:rowOff>
    </xdr:to>
    <xdr:pic>
      <xdr:nvPicPr>
        <xdr:cNvPr id="1040" name="Picture 16">
          <a:extLst>
            <a:ext uri="{FF2B5EF4-FFF2-40B4-BE49-F238E27FC236}">
              <a16:creationId xmlns:a16="http://schemas.microsoft.com/office/drawing/2014/main" id="{6A375EDF-5369-45B2-BACF-3D97E7B3B663}"/>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910060" y="769620"/>
          <a:ext cx="251460" cy="22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243840</xdr:colOff>
      <xdr:row>8</xdr:row>
      <xdr:rowOff>160020</xdr:rowOff>
    </xdr:from>
    <xdr:to>
      <xdr:col>13</xdr:col>
      <xdr:colOff>358140</xdr:colOff>
      <xdr:row>8</xdr:row>
      <xdr:rowOff>304800</xdr:rowOff>
    </xdr:to>
    <xdr:pic>
      <xdr:nvPicPr>
        <xdr:cNvPr id="1041" name="Picture 17">
          <a:extLst>
            <a:ext uri="{FF2B5EF4-FFF2-40B4-BE49-F238E27FC236}">
              <a16:creationId xmlns:a16="http://schemas.microsoft.com/office/drawing/2014/main" id="{9090F84F-AC43-43A3-B847-15914D573A67}"/>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68640" y="830580"/>
          <a:ext cx="114300" cy="144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41910</xdr:colOff>
      <xdr:row>40</xdr:row>
      <xdr:rowOff>156210</xdr:rowOff>
    </xdr:from>
    <xdr:to>
      <xdr:col>20</xdr:col>
      <xdr:colOff>563880</xdr:colOff>
      <xdr:row>82</xdr:row>
      <xdr:rowOff>91440</xdr:rowOff>
    </xdr:to>
    <xdr:sp macro="" textlink="">
      <xdr:nvSpPr>
        <xdr:cNvPr id="2" name="TextBox 1">
          <a:extLst>
            <a:ext uri="{FF2B5EF4-FFF2-40B4-BE49-F238E27FC236}">
              <a16:creationId xmlns:a16="http://schemas.microsoft.com/office/drawing/2014/main" id="{F47FBC78-97C4-7FD5-DB50-FC78542EF982}"/>
            </a:ext>
          </a:extLst>
        </xdr:cNvPr>
        <xdr:cNvSpPr txBox="1"/>
      </xdr:nvSpPr>
      <xdr:spPr>
        <a:xfrm rot="16200000">
          <a:off x="9006840" y="10363200"/>
          <a:ext cx="6976110" cy="521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These errors are the normal result of the calcs asking to determine the natural log on negative values.  This is because the planets start out starward of the original habitable zone.</a:t>
          </a:r>
        </a:p>
      </xdr:txBody>
    </xdr:sp>
    <xdr:clientData/>
  </xdr:twoCellAnchor>
  <xdr:oneCellAnchor>
    <xdr:from>
      <xdr:col>1</xdr:col>
      <xdr:colOff>68580</xdr:colOff>
      <xdr:row>206</xdr:row>
      <xdr:rowOff>76200</xdr:rowOff>
    </xdr:from>
    <xdr:ext cx="190500" cy="160020"/>
    <xdr:pic>
      <xdr:nvPicPr>
        <xdr:cNvPr id="54" name="Picture 1">
          <a:extLst>
            <a:ext uri="{FF2B5EF4-FFF2-40B4-BE49-F238E27FC236}">
              <a16:creationId xmlns:a16="http://schemas.microsoft.com/office/drawing/2014/main" id="{2718FD96-A5E1-4C00-B87F-138E7CB6B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 y="1417320"/>
          <a:ext cx="190500" cy="1600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297180</xdr:colOff>
      <xdr:row>206</xdr:row>
      <xdr:rowOff>68580</xdr:rowOff>
    </xdr:from>
    <xdr:ext cx="434340" cy="228600"/>
    <xdr:pic>
      <xdr:nvPicPr>
        <xdr:cNvPr id="55" name="Picture 2">
          <a:extLst>
            <a:ext uri="{FF2B5EF4-FFF2-40B4-BE49-F238E27FC236}">
              <a16:creationId xmlns:a16="http://schemas.microsoft.com/office/drawing/2014/main" id="{88C02F39-54DC-45BB-BD23-D5680C3C67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2780" y="1409700"/>
          <a:ext cx="43434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106680</xdr:colOff>
      <xdr:row>206</xdr:row>
      <xdr:rowOff>76200</xdr:rowOff>
    </xdr:from>
    <xdr:ext cx="365760" cy="228600"/>
    <xdr:pic>
      <xdr:nvPicPr>
        <xdr:cNvPr id="56" name="Picture 3">
          <a:extLst>
            <a:ext uri="{FF2B5EF4-FFF2-40B4-BE49-F238E27FC236}">
              <a16:creationId xmlns:a16="http://schemas.microsoft.com/office/drawing/2014/main" id="{5C0063EA-EF79-44B1-A16D-BAA69DA310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5880" y="1417320"/>
          <a:ext cx="36576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206</xdr:row>
      <xdr:rowOff>7620</xdr:rowOff>
    </xdr:from>
    <xdr:ext cx="327660" cy="335280"/>
    <xdr:pic>
      <xdr:nvPicPr>
        <xdr:cNvPr id="57" name="Picture 4">
          <a:extLst>
            <a:ext uri="{FF2B5EF4-FFF2-40B4-BE49-F238E27FC236}">
              <a16:creationId xmlns:a16="http://schemas.microsoft.com/office/drawing/2014/main" id="{101E18F9-43EF-46E1-AE90-9945505086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800" y="1348740"/>
          <a:ext cx="327660" cy="3352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206</xdr:row>
      <xdr:rowOff>7620</xdr:rowOff>
    </xdr:from>
    <xdr:ext cx="327660" cy="335280"/>
    <xdr:pic>
      <xdr:nvPicPr>
        <xdr:cNvPr id="58" name="Picture 5">
          <a:extLst>
            <a:ext uri="{FF2B5EF4-FFF2-40B4-BE49-F238E27FC236}">
              <a16:creationId xmlns:a16="http://schemas.microsoft.com/office/drawing/2014/main" id="{29A24BCC-26FA-4461-9A1D-D37F42314D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38400" y="1348740"/>
          <a:ext cx="327660" cy="3352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152400</xdr:colOff>
      <xdr:row>206</xdr:row>
      <xdr:rowOff>76200</xdr:rowOff>
    </xdr:from>
    <xdr:ext cx="304800" cy="220980"/>
    <xdr:pic>
      <xdr:nvPicPr>
        <xdr:cNvPr id="59" name="Picture 6">
          <a:extLst>
            <a:ext uri="{FF2B5EF4-FFF2-40B4-BE49-F238E27FC236}">
              <a16:creationId xmlns:a16="http://schemas.microsoft.com/office/drawing/2014/main" id="{A8FEC00F-DEE3-4E29-BA61-70D23A396A0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00400" y="1417320"/>
          <a:ext cx="304800" cy="2209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206</xdr:row>
      <xdr:rowOff>0</xdr:rowOff>
    </xdr:from>
    <xdr:ext cx="266700" cy="335280"/>
    <xdr:pic>
      <xdr:nvPicPr>
        <xdr:cNvPr id="60" name="Picture 7">
          <a:extLst>
            <a:ext uri="{FF2B5EF4-FFF2-40B4-BE49-F238E27FC236}">
              <a16:creationId xmlns:a16="http://schemas.microsoft.com/office/drawing/2014/main" id="{43446461-00CA-4910-B127-A0FE5431A0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57600" y="134112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30480</xdr:colOff>
      <xdr:row>206</xdr:row>
      <xdr:rowOff>7620</xdr:rowOff>
    </xdr:from>
    <xdr:ext cx="266700" cy="335280"/>
    <xdr:pic>
      <xdr:nvPicPr>
        <xdr:cNvPr id="61" name="Picture 8">
          <a:extLst>
            <a:ext uri="{FF2B5EF4-FFF2-40B4-BE49-F238E27FC236}">
              <a16:creationId xmlns:a16="http://schemas.microsoft.com/office/drawing/2014/main" id="{FA7CE817-8392-4FA1-915E-F4F3605472B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97680" y="134874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160020</xdr:colOff>
      <xdr:row>206</xdr:row>
      <xdr:rowOff>76200</xdr:rowOff>
    </xdr:from>
    <xdr:ext cx="304800" cy="228600"/>
    <xdr:pic>
      <xdr:nvPicPr>
        <xdr:cNvPr id="62" name="Picture 9">
          <a:extLst>
            <a:ext uri="{FF2B5EF4-FFF2-40B4-BE49-F238E27FC236}">
              <a16:creationId xmlns:a16="http://schemas.microsoft.com/office/drawing/2014/main" id="{4EED8337-4657-4D55-B93C-E24462234F5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36820" y="1417320"/>
          <a:ext cx="3048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206</xdr:row>
      <xdr:rowOff>0</xdr:rowOff>
    </xdr:from>
    <xdr:ext cx="266700" cy="335280"/>
    <xdr:pic>
      <xdr:nvPicPr>
        <xdr:cNvPr id="63" name="Picture 10">
          <a:extLst>
            <a:ext uri="{FF2B5EF4-FFF2-40B4-BE49-F238E27FC236}">
              <a16:creationId xmlns:a16="http://schemas.microsoft.com/office/drawing/2014/main" id="{52027573-5F13-419D-80DA-CD26BBC0792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486400" y="134112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206</xdr:row>
      <xdr:rowOff>0</xdr:rowOff>
    </xdr:from>
    <xdr:ext cx="266700" cy="335280"/>
    <xdr:pic>
      <xdr:nvPicPr>
        <xdr:cNvPr id="1024" name="Picture 11">
          <a:extLst>
            <a:ext uri="{FF2B5EF4-FFF2-40B4-BE49-F238E27FC236}">
              <a16:creationId xmlns:a16="http://schemas.microsoft.com/office/drawing/2014/main" id="{FFF10427-8BF1-4F7F-85C4-F074615A844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0" y="1341120"/>
          <a:ext cx="266700" cy="3352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206</xdr:row>
      <xdr:rowOff>68580</xdr:rowOff>
    </xdr:from>
    <xdr:ext cx="144780" cy="160020"/>
    <xdr:pic>
      <xdr:nvPicPr>
        <xdr:cNvPr id="1042" name="Picture 12">
          <a:extLst>
            <a:ext uri="{FF2B5EF4-FFF2-40B4-BE49-F238E27FC236}">
              <a16:creationId xmlns:a16="http://schemas.microsoft.com/office/drawing/2014/main" id="{41407C5F-AC31-4C29-BEC9-FAC95613868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144000" y="1409700"/>
          <a:ext cx="144780" cy="1600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251460</xdr:colOff>
      <xdr:row>206</xdr:row>
      <xdr:rowOff>53340</xdr:rowOff>
    </xdr:from>
    <xdr:ext cx="251460" cy="228600"/>
    <xdr:pic>
      <xdr:nvPicPr>
        <xdr:cNvPr id="1043" name="Picture 13">
          <a:extLst>
            <a:ext uri="{FF2B5EF4-FFF2-40B4-BE49-F238E27FC236}">
              <a16:creationId xmlns:a16="http://schemas.microsoft.com/office/drawing/2014/main" id="{03519ECA-903A-4A5C-9CAF-423C08C89B7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005060" y="1394460"/>
          <a:ext cx="25146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266700</xdr:colOff>
      <xdr:row>206</xdr:row>
      <xdr:rowOff>53340</xdr:rowOff>
    </xdr:from>
    <xdr:ext cx="144780" cy="228600"/>
    <xdr:pic>
      <xdr:nvPicPr>
        <xdr:cNvPr id="1044" name="Picture 14">
          <a:extLst>
            <a:ext uri="{FF2B5EF4-FFF2-40B4-BE49-F238E27FC236}">
              <a16:creationId xmlns:a16="http://schemas.microsoft.com/office/drawing/2014/main" id="{995E9642-F1B9-4808-8C82-6055B764265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629900" y="1394460"/>
          <a:ext cx="14478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266700</xdr:colOff>
      <xdr:row>206</xdr:row>
      <xdr:rowOff>76200</xdr:rowOff>
    </xdr:from>
    <xdr:ext cx="152400" cy="228600"/>
    <xdr:pic>
      <xdr:nvPicPr>
        <xdr:cNvPr id="1045" name="Picture 15">
          <a:extLst>
            <a:ext uri="{FF2B5EF4-FFF2-40B4-BE49-F238E27FC236}">
              <a16:creationId xmlns:a16="http://schemas.microsoft.com/office/drawing/2014/main" id="{DD58C6A1-4EC1-4F76-A40D-C0006D098B2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239500" y="1417320"/>
          <a:ext cx="1524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327660</xdr:colOff>
      <xdr:row>206</xdr:row>
      <xdr:rowOff>99060</xdr:rowOff>
    </xdr:from>
    <xdr:ext cx="251460" cy="220980"/>
    <xdr:pic>
      <xdr:nvPicPr>
        <xdr:cNvPr id="1046" name="Picture 16">
          <a:extLst>
            <a:ext uri="{FF2B5EF4-FFF2-40B4-BE49-F238E27FC236}">
              <a16:creationId xmlns:a16="http://schemas.microsoft.com/office/drawing/2014/main" id="{CBFED381-3E07-48F3-8C71-E9A1C180F1D8}"/>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910060" y="1440180"/>
          <a:ext cx="251460" cy="2209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243840</xdr:colOff>
      <xdr:row>206</xdr:row>
      <xdr:rowOff>160020</xdr:rowOff>
    </xdr:from>
    <xdr:ext cx="114300" cy="144780"/>
    <xdr:pic>
      <xdr:nvPicPr>
        <xdr:cNvPr id="1047" name="Picture 17">
          <a:extLst>
            <a:ext uri="{FF2B5EF4-FFF2-40B4-BE49-F238E27FC236}">
              <a16:creationId xmlns:a16="http://schemas.microsoft.com/office/drawing/2014/main" id="{13F12319-E388-4FED-BACC-BE13104AD035}"/>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68640" y="1501140"/>
          <a:ext cx="114300" cy="1447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7"/>
  <sheetViews>
    <sheetView tabSelected="1" topLeftCell="A191" zoomScaleNormal="100" workbookViewId="0">
      <selection activeCell="V215" sqref="V215"/>
    </sheetView>
  </sheetViews>
  <sheetFormatPr defaultRowHeight="13.2" x14ac:dyDescent="0.25"/>
  <sheetData>
    <row r="1" spans="1:21" x14ac:dyDescent="0.25">
      <c r="A1" s="52" t="s">
        <v>235</v>
      </c>
      <c r="B1" s="53"/>
      <c r="C1" s="53"/>
      <c r="D1" s="53"/>
      <c r="E1" s="53"/>
      <c r="F1" s="53"/>
      <c r="G1" s="53"/>
      <c r="H1" s="53"/>
      <c r="I1" s="53"/>
      <c r="J1" s="53"/>
      <c r="K1" s="53"/>
      <c r="L1" s="53"/>
      <c r="M1" s="53"/>
      <c r="N1" s="53"/>
      <c r="O1" s="53"/>
      <c r="P1" s="53"/>
      <c r="Q1" s="53"/>
      <c r="R1" s="53"/>
      <c r="S1" s="53"/>
      <c r="T1" s="53"/>
    </row>
    <row r="2" spans="1:21" x14ac:dyDescent="0.25">
      <c r="A2" s="37" t="s">
        <v>226</v>
      </c>
    </row>
    <row r="3" spans="1:21" x14ac:dyDescent="0.25">
      <c r="A3" s="37" t="s">
        <v>227</v>
      </c>
    </row>
    <row r="4" spans="1:21" x14ac:dyDescent="0.25">
      <c r="A4" s="37" t="s">
        <v>228</v>
      </c>
    </row>
    <row r="5" spans="1:21" x14ac:dyDescent="0.25">
      <c r="A5" s="37" t="s">
        <v>224</v>
      </c>
    </row>
    <row r="6" spans="1:21" x14ac:dyDescent="0.25">
      <c r="A6" s="52" t="s">
        <v>0</v>
      </c>
      <c r="B6" s="53"/>
      <c r="C6" s="53"/>
      <c r="D6" s="53"/>
      <c r="E6" s="53"/>
      <c r="F6" s="53"/>
      <c r="G6" s="53"/>
      <c r="H6" s="53"/>
      <c r="I6" s="53"/>
      <c r="J6" s="53"/>
      <c r="K6" s="53"/>
      <c r="L6" s="53"/>
      <c r="M6" s="53"/>
      <c r="N6" s="53"/>
      <c r="O6" s="53"/>
      <c r="P6" s="53"/>
      <c r="Q6" s="53"/>
      <c r="R6" s="53"/>
      <c r="S6" s="53"/>
      <c r="T6" s="53"/>
    </row>
    <row r="7" spans="1:21" x14ac:dyDescent="0.25">
      <c r="A7" s="52" t="s">
        <v>236</v>
      </c>
      <c r="B7" s="53"/>
      <c r="C7" s="53"/>
      <c r="D7" s="53"/>
      <c r="E7" s="53"/>
      <c r="F7" s="53"/>
      <c r="G7" s="53"/>
      <c r="H7" s="53"/>
      <c r="I7" s="53"/>
      <c r="J7" s="53"/>
      <c r="K7" s="53"/>
      <c r="L7" s="53"/>
      <c r="M7" s="53"/>
      <c r="N7" s="53"/>
      <c r="O7" s="53"/>
      <c r="P7" s="53"/>
      <c r="Q7" s="53"/>
      <c r="R7" s="53"/>
      <c r="S7" s="53"/>
      <c r="T7" s="53"/>
    </row>
    <row r="8" spans="1:21" x14ac:dyDescent="0.25">
      <c r="A8" s="69" t="s">
        <v>234</v>
      </c>
      <c r="B8" s="70"/>
      <c r="C8" s="70"/>
      <c r="D8" s="70"/>
      <c r="E8" s="70"/>
      <c r="F8" s="70"/>
      <c r="G8" s="70"/>
      <c r="H8" s="70"/>
      <c r="I8" s="70"/>
      <c r="J8" s="70"/>
      <c r="K8" s="70"/>
      <c r="L8" s="70"/>
      <c r="M8" s="70"/>
      <c r="N8" s="70"/>
      <c r="O8" s="70"/>
      <c r="P8" s="70"/>
      <c r="Q8" s="70"/>
      <c r="R8" s="70"/>
      <c r="S8" s="70"/>
      <c r="T8" s="70"/>
    </row>
    <row r="9" spans="1:21" ht="29.25" customHeight="1" x14ac:dyDescent="0.25">
      <c r="A9" s="47"/>
      <c r="B9" s="48"/>
      <c r="C9" s="1"/>
      <c r="D9" s="1"/>
      <c r="E9" s="1"/>
      <c r="F9" s="1"/>
      <c r="G9" s="1"/>
      <c r="H9" s="1"/>
      <c r="I9" s="1"/>
      <c r="J9" s="1"/>
      <c r="K9" s="1"/>
      <c r="L9" s="61"/>
      <c r="M9" s="62"/>
      <c r="N9" s="50"/>
      <c r="O9" s="63"/>
      <c r="P9" s="63"/>
      <c r="Q9" s="2"/>
      <c r="R9" s="2"/>
      <c r="S9" s="2"/>
      <c r="T9" s="3"/>
    </row>
    <row r="10" spans="1:21" ht="26.25" customHeight="1" x14ac:dyDescent="0.25">
      <c r="A10" s="49"/>
      <c r="B10" s="41" t="s">
        <v>1</v>
      </c>
      <c r="C10" s="4"/>
      <c r="D10" s="64" t="s">
        <v>2</v>
      </c>
      <c r="E10" s="65"/>
      <c r="F10" s="4"/>
      <c r="G10" s="64" t="s">
        <v>3</v>
      </c>
      <c r="H10" s="65"/>
      <c r="I10" s="4"/>
      <c r="J10" s="64" t="s">
        <v>4</v>
      </c>
      <c r="K10" s="65"/>
      <c r="L10" s="66" t="s">
        <v>5</v>
      </c>
      <c r="M10" s="65"/>
      <c r="N10" s="5"/>
      <c r="O10" s="64" t="s">
        <v>6</v>
      </c>
      <c r="P10" s="64"/>
      <c r="Q10" s="6"/>
      <c r="R10" s="6"/>
      <c r="S10" s="6"/>
      <c r="T10" s="7"/>
    </row>
    <row r="11" spans="1:21" ht="51.6" x14ac:dyDescent="0.25">
      <c r="A11" s="49" t="s">
        <v>7</v>
      </c>
      <c r="B11" s="5" t="s">
        <v>8</v>
      </c>
      <c r="C11" s="8" t="s">
        <v>9</v>
      </c>
      <c r="D11" s="8" t="s">
        <v>10</v>
      </c>
      <c r="E11" s="8" t="s">
        <v>11</v>
      </c>
      <c r="F11" s="8" t="s">
        <v>12</v>
      </c>
      <c r="G11" s="8" t="s">
        <v>10</v>
      </c>
      <c r="H11" s="8" t="s">
        <v>11</v>
      </c>
      <c r="I11" s="8" t="s">
        <v>13</v>
      </c>
      <c r="J11" s="8" t="s">
        <v>10</v>
      </c>
      <c r="K11" s="8" t="s">
        <v>11</v>
      </c>
      <c r="L11" s="5" t="s">
        <v>14</v>
      </c>
      <c r="M11" s="5" t="s">
        <v>15</v>
      </c>
      <c r="N11" s="5" t="s">
        <v>16</v>
      </c>
      <c r="O11" s="8" t="s">
        <v>17</v>
      </c>
      <c r="P11" s="8" t="s">
        <v>18</v>
      </c>
      <c r="Q11" s="9" t="s">
        <v>19</v>
      </c>
      <c r="R11" s="9" t="s">
        <v>20</v>
      </c>
      <c r="S11" s="9" t="s">
        <v>21</v>
      </c>
      <c r="T11" s="10" t="s">
        <v>22</v>
      </c>
    </row>
    <row r="12" spans="1:21" ht="21" x14ac:dyDescent="0.25">
      <c r="A12" s="11" t="s">
        <v>23</v>
      </c>
      <c r="B12" s="12"/>
      <c r="C12" s="57" t="s">
        <v>24</v>
      </c>
      <c r="D12" s="55"/>
      <c r="E12" s="55"/>
      <c r="F12" s="55"/>
      <c r="G12" s="55"/>
      <c r="H12" s="55"/>
      <c r="I12" s="55"/>
      <c r="J12" s="55"/>
      <c r="K12" s="55"/>
      <c r="L12" s="55"/>
      <c r="M12" s="55"/>
      <c r="N12" s="55"/>
      <c r="O12" s="55"/>
      <c r="P12" s="55"/>
      <c r="Q12" s="55"/>
      <c r="R12" s="55"/>
      <c r="S12" s="55"/>
      <c r="T12" s="55"/>
    </row>
    <row r="13" spans="1:21" x14ac:dyDescent="0.25">
      <c r="A13" s="13" t="s">
        <v>25</v>
      </c>
      <c r="B13" s="14">
        <v>0.32</v>
      </c>
      <c r="C13" s="15">
        <f t="shared" ref="C13:C76" si="0">0.71*(B13^(4.75))</f>
        <v>3.1675300650310734E-3</v>
      </c>
      <c r="D13" s="15">
        <f t="shared" ref="D13:D76" si="1">(C13/1.1)^(1/2)</f>
        <v>5.3661650984589401E-2</v>
      </c>
      <c r="E13" s="15">
        <f t="shared" ref="E13:E76" si="2">(C13/0.53)^(1/2)</f>
        <v>7.7307643999887529E-2</v>
      </c>
      <c r="F13" s="15">
        <f t="shared" ref="F13:F76" si="3">1.1*(E13^2)</f>
        <v>6.5741190028946817E-3</v>
      </c>
      <c r="G13" s="15">
        <f t="shared" ref="G13:G76" si="4">E13</f>
        <v>7.7307643999887529E-2</v>
      </c>
      <c r="H13" s="15">
        <f t="shared" ref="H13:H76" si="5">((1.1*(E13^2))/0.53)^(0.5)</f>
        <v>0.11137323789254405</v>
      </c>
      <c r="I13" s="15">
        <f t="shared" ref="I13:I76" si="6">C13*EXP(0.045*((10)^1.33))</f>
        <v>8.2898764469217911E-3</v>
      </c>
      <c r="J13" s="15">
        <f t="shared" ref="J13:J76" si="7">(I13/1.1)^0.5</f>
        <v>8.6811585144976167E-2</v>
      </c>
      <c r="K13" s="15">
        <f t="shared" ref="K13:K76" si="8">(I13/0.53)^0.5</f>
        <v>0.1250650883138327</v>
      </c>
      <c r="L13" s="14">
        <v>2.3E-2</v>
      </c>
      <c r="M13" s="16">
        <f t="shared" ref="M13:M76" si="9">L13*0.000955</f>
        <v>2.1965000000000001E-5</v>
      </c>
      <c r="N13" s="14">
        <v>2.0806700000000001E-2</v>
      </c>
      <c r="O13" s="15">
        <f t="shared" ref="O13:O76" si="10">((N13^3)/(B13+M13))^0.5</f>
        <v>5.3053606792546303E-3</v>
      </c>
      <c r="P13" s="15">
        <f t="shared" ref="P13:P76" si="11">O13*365.25</f>
        <v>1.9377829880977537</v>
      </c>
      <c r="Q13" s="17">
        <f t="shared" ref="Q13:Q76" si="12">10*(B13^(1-(4.75)))</f>
        <v>717.27811681487901</v>
      </c>
      <c r="R13" s="17" t="e">
        <f t="shared" ref="R13:R76" si="13">(Q13/10)*((LN(1.1*(N13^2)/C13)/0.045)^(1/1.33))</f>
        <v>#NUM!</v>
      </c>
      <c r="S13" s="17" t="e">
        <f t="shared" ref="S13:S76" si="14">(Q13/10)*((LN(0.53*(N13^2)/C13)/0.045)^(1/1.33))</f>
        <v>#NUM!</v>
      </c>
      <c r="T13" s="18" t="e">
        <f t="shared" ref="T13:T76" si="15">IF(Q13&gt;R13,R13,Q13-S13)</f>
        <v>#NUM!</v>
      </c>
      <c r="U13" s="42"/>
    </row>
    <row r="14" spans="1:21" x14ac:dyDescent="0.25">
      <c r="A14" s="13" t="s">
        <v>26</v>
      </c>
      <c r="B14" s="14">
        <v>1.04</v>
      </c>
      <c r="C14" s="15">
        <f t="shared" si="0"/>
        <v>0.85539500595041307</v>
      </c>
      <c r="D14" s="15">
        <f t="shared" si="1"/>
        <v>0.8818343515600221</v>
      </c>
      <c r="E14" s="15">
        <f t="shared" si="2"/>
        <v>1.2704144368732093</v>
      </c>
      <c r="F14" s="15">
        <f t="shared" si="3"/>
        <v>1.775348125557461</v>
      </c>
      <c r="G14" s="15">
        <f t="shared" si="4"/>
        <v>1.2704144368732093</v>
      </c>
      <c r="H14" s="15">
        <f t="shared" si="5"/>
        <v>1.8302222390868381</v>
      </c>
      <c r="I14" s="15">
        <f t="shared" si="6"/>
        <v>2.2386903256033626</v>
      </c>
      <c r="J14" s="15">
        <f t="shared" si="7"/>
        <v>1.4265949051064861</v>
      </c>
      <c r="K14" s="15">
        <f t="shared" si="8"/>
        <v>2.0552235913818189</v>
      </c>
      <c r="L14" s="14">
        <v>1.45</v>
      </c>
      <c r="M14" s="16">
        <f t="shared" si="9"/>
        <v>1.3847499999999999E-3</v>
      </c>
      <c r="N14" s="14">
        <v>2.2499999999999999E-2</v>
      </c>
      <c r="O14" s="15">
        <f t="shared" si="10"/>
        <v>3.3072587212919918E-3</v>
      </c>
      <c r="P14" s="15">
        <f t="shared" si="11"/>
        <v>1.2079762479519001</v>
      </c>
      <c r="Q14" s="17">
        <f t="shared" si="12"/>
        <v>8.632269242437042</v>
      </c>
      <c r="R14" s="17" t="e">
        <f t="shared" si="13"/>
        <v>#NUM!</v>
      </c>
      <c r="S14" s="17" t="e">
        <f t="shared" si="14"/>
        <v>#NUM!</v>
      </c>
      <c r="T14" s="18" t="e">
        <f t="shared" si="15"/>
        <v>#NUM!</v>
      </c>
      <c r="U14" s="42"/>
    </row>
    <row r="15" spans="1:21" x14ac:dyDescent="0.25">
      <c r="A15" s="13" t="s">
        <v>27</v>
      </c>
      <c r="B15" s="14">
        <v>0.77</v>
      </c>
      <c r="C15" s="15">
        <f t="shared" si="0"/>
        <v>0.20515839521928741</v>
      </c>
      <c r="D15" s="15">
        <f t="shared" si="1"/>
        <v>0.4318652938330817</v>
      </c>
      <c r="E15" s="15">
        <f t="shared" si="2"/>
        <v>0.62216662698549219</v>
      </c>
      <c r="F15" s="15">
        <f t="shared" si="3"/>
        <v>0.42580044290795505</v>
      </c>
      <c r="G15" s="15">
        <f t="shared" si="4"/>
        <v>0.62216662698549219</v>
      </c>
      <c r="H15" s="15">
        <f t="shared" si="5"/>
        <v>0.89632419474790548</v>
      </c>
      <c r="I15" s="15">
        <f t="shared" si="6"/>
        <v>0.53692868370610358</v>
      </c>
      <c r="J15" s="15">
        <f t="shared" si="7"/>
        <v>0.69865369474967132</v>
      </c>
      <c r="K15" s="15">
        <f t="shared" si="8"/>
        <v>1.006515269692777</v>
      </c>
      <c r="L15" s="14">
        <v>1.35</v>
      </c>
      <c r="M15" s="16">
        <f t="shared" si="9"/>
        <v>1.28925E-3</v>
      </c>
      <c r="N15" s="14">
        <v>2.2800000000000001E-2</v>
      </c>
      <c r="O15" s="15">
        <f t="shared" si="10"/>
        <v>3.9200682770803782E-3</v>
      </c>
      <c r="P15" s="15">
        <f t="shared" si="11"/>
        <v>1.4318049382036082</v>
      </c>
      <c r="Q15" s="17">
        <f t="shared" si="12"/>
        <v>26.64770307915742</v>
      </c>
      <c r="R15" s="17" t="e">
        <f t="shared" si="13"/>
        <v>#NUM!</v>
      </c>
      <c r="S15" s="17" t="e">
        <f t="shared" si="14"/>
        <v>#NUM!</v>
      </c>
      <c r="T15" s="18" t="e">
        <f t="shared" si="15"/>
        <v>#NUM!</v>
      </c>
      <c r="U15" s="42"/>
    </row>
    <row r="16" spans="1:21" x14ac:dyDescent="0.25">
      <c r="A16" s="13" t="s">
        <v>28</v>
      </c>
      <c r="B16" s="14">
        <v>0.41</v>
      </c>
      <c r="C16" s="15">
        <f t="shared" si="0"/>
        <v>1.0279729057829173E-2</v>
      </c>
      <c r="D16" s="15">
        <f t="shared" si="1"/>
        <v>9.6670617223591562E-2</v>
      </c>
      <c r="E16" s="15">
        <f t="shared" si="2"/>
        <v>0.13926850039923339</v>
      </c>
      <c r="F16" s="15">
        <f t="shared" si="3"/>
        <v>2.13352867237964E-2</v>
      </c>
      <c r="G16" s="15">
        <f t="shared" si="4"/>
        <v>0.13926850039923339</v>
      </c>
      <c r="H16" s="15">
        <f t="shared" si="5"/>
        <v>0.20063713008669948</v>
      </c>
      <c r="I16" s="15">
        <f t="shared" si="6"/>
        <v>2.6903512215408005E-2</v>
      </c>
      <c r="J16" s="15">
        <f t="shared" si="7"/>
        <v>0.15638970035665276</v>
      </c>
      <c r="K16" s="15">
        <f t="shared" si="8"/>
        <v>0.22530278250091942</v>
      </c>
      <c r="L16" s="14">
        <v>6.7000000000000004E-2</v>
      </c>
      <c r="M16" s="16">
        <f t="shared" si="9"/>
        <v>6.3985000000000005E-5</v>
      </c>
      <c r="N16" s="14">
        <v>2.7799999999999998E-2</v>
      </c>
      <c r="O16" s="15">
        <f t="shared" si="10"/>
        <v>7.2383800169507862E-3</v>
      </c>
      <c r="P16" s="15">
        <f t="shared" si="11"/>
        <v>2.6438183011912746</v>
      </c>
      <c r="Q16" s="17">
        <f t="shared" si="12"/>
        <v>283.17866975131466</v>
      </c>
      <c r="R16" s="17" t="e">
        <f t="shared" si="13"/>
        <v>#NUM!</v>
      </c>
      <c r="S16" s="17" t="e">
        <f t="shared" si="14"/>
        <v>#NUM!</v>
      </c>
      <c r="T16" s="18" t="e">
        <f t="shared" si="15"/>
        <v>#NUM!</v>
      </c>
      <c r="U16" s="42"/>
    </row>
    <row r="17" spans="1:21" x14ac:dyDescent="0.25">
      <c r="A17" s="13" t="s">
        <v>29</v>
      </c>
      <c r="B17" s="14">
        <v>1.35</v>
      </c>
      <c r="C17" s="15">
        <f t="shared" si="0"/>
        <v>2.9535460673604335</v>
      </c>
      <c r="D17" s="15">
        <f t="shared" si="1"/>
        <v>1.6386097398156083</v>
      </c>
      <c r="E17" s="15">
        <f t="shared" si="2"/>
        <v>2.3606627097029236</v>
      </c>
      <c r="F17" s="15">
        <f t="shared" si="3"/>
        <v>6.1300012718801442</v>
      </c>
      <c r="G17" s="15">
        <f t="shared" si="4"/>
        <v>2.3606627097029236</v>
      </c>
      <c r="H17" s="15">
        <f t="shared" si="5"/>
        <v>3.4008881392399415</v>
      </c>
      <c r="I17" s="15">
        <f t="shared" si="6"/>
        <v>7.7298499070345983</v>
      </c>
      <c r="J17" s="15">
        <f t="shared" si="7"/>
        <v>2.6508746253118725</v>
      </c>
      <c r="K17" s="15">
        <f t="shared" si="8"/>
        <v>3.818981862499875</v>
      </c>
      <c r="L17" s="14">
        <v>1.19</v>
      </c>
      <c r="M17" s="16">
        <f t="shared" si="9"/>
        <v>1.13645E-3</v>
      </c>
      <c r="N17" s="14">
        <v>3.0599999999999999E-2</v>
      </c>
      <c r="O17" s="15">
        <f t="shared" si="10"/>
        <v>4.6050307507742652E-3</v>
      </c>
      <c r="P17" s="15">
        <f t="shared" si="11"/>
        <v>1.6819874817203004</v>
      </c>
      <c r="Q17" s="17">
        <f t="shared" si="12"/>
        <v>3.2452515658799448</v>
      </c>
      <c r="R17" s="17" t="e">
        <f t="shared" si="13"/>
        <v>#NUM!</v>
      </c>
      <c r="S17" s="17" t="e">
        <f t="shared" si="14"/>
        <v>#NUM!</v>
      </c>
      <c r="T17" s="18" t="e">
        <f t="shared" si="15"/>
        <v>#NUM!</v>
      </c>
      <c r="U17" s="42"/>
    </row>
    <row r="18" spans="1:21" x14ac:dyDescent="0.25">
      <c r="A18" s="13" t="s">
        <v>30</v>
      </c>
      <c r="B18" s="14">
        <v>0.8</v>
      </c>
      <c r="C18" s="15">
        <f t="shared" si="0"/>
        <v>0.24600038507898492</v>
      </c>
      <c r="D18" s="15">
        <f t="shared" si="1"/>
        <v>0.4729024357181596</v>
      </c>
      <c r="E18" s="15">
        <f t="shared" si="2"/>
        <v>0.68128677512509295</v>
      </c>
      <c r="F18" s="15">
        <f t="shared" si="3"/>
        <v>0.51056683695638394</v>
      </c>
      <c r="G18" s="15">
        <f t="shared" si="4"/>
        <v>0.68128677512509295</v>
      </c>
      <c r="H18" s="15">
        <f t="shared" si="5"/>
        <v>0.98149562130184087</v>
      </c>
      <c r="I18" s="15">
        <f t="shared" si="6"/>
        <v>0.6438179768879202</v>
      </c>
      <c r="J18" s="15">
        <f t="shared" si="7"/>
        <v>0.76504187460433126</v>
      </c>
      <c r="K18" s="15">
        <f t="shared" si="8"/>
        <v>1.1021573843097585</v>
      </c>
      <c r="L18" s="14">
        <v>0.38</v>
      </c>
      <c r="M18" s="16">
        <f t="shared" si="9"/>
        <v>3.6289999999999998E-4</v>
      </c>
      <c r="N18" s="14">
        <v>3.5999999999999997E-2</v>
      </c>
      <c r="O18" s="15">
        <f t="shared" si="10"/>
        <v>7.6350217147951802E-3</v>
      </c>
      <c r="P18" s="15">
        <f t="shared" si="11"/>
        <v>2.7886916813289395</v>
      </c>
      <c r="Q18" s="17">
        <f t="shared" si="12"/>
        <v>23.089394751054094</v>
      </c>
      <c r="R18" s="17" t="e">
        <f t="shared" si="13"/>
        <v>#NUM!</v>
      </c>
      <c r="S18" s="17" t="e">
        <f t="shared" si="14"/>
        <v>#NUM!</v>
      </c>
      <c r="T18" s="18" t="e">
        <f t="shared" si="15"/>
        <v>#NUM!</v>
      </c>
      <c r="U18" s="42"/>
    </row>
    <row r="19" spans="1:21" x14ac:dyDescent="0.25">
      <c r="A19" s="13" t="s">
        <v>31</v>
      </c>
      <c r="B19" s="14">
        <v>1.05</v>
      </c>
      <c r="C19" s="15">
        <f t="shared" si="0"/>
        <v>0.89517412268658092</v>
      </c>
      <c r="D19" s="15">
        <f t="shared" si="1"/>
        <v>0.90210567950091125</v>
      </c>
      <c r="E19" s="15">
        <f t="shared" si="2"/>
        <v>1.2996183203748424</v>
      </c>
      <c r="F19" s="15">
        <f t="shared" si="3"/>
        <v>1.8579085565193192</v>
      </c>
      <c r="G19" s="15">
        <f t="shared" si="4"/>
        <v>1.2996183203748424</v>
      </c>
      <c r="H19" s="15">
        <f t="shared" si="5"/>
        <v>1.8722948065113254</v>
      </c>
      <c r="I19" s="15">
        <f t="shared" si="6"/>
        <v>2.3427979287327036</v>
      </c>
      <c r="J19" s="15">
        <f t="shared" si="7"/>
        <v>1.4593890155979359</v>
      </c>
      <c r="K19" s="15">
        <f t="shared" si="8"/>
        <v>2.1024684184165676</v>
      </c>
      <c r="L19" s="14">
        <v>1.87</v>
      </c>
      <c r="M19" s="16">
        <f t="shared" si="9"/>
        <v>1.7858500000000001E-3</v>
      </c>
      <c r="N19" s="14">
        <v>3.6999999999999998E-2</v>
      </c>
      <c r="O19" s="15">
        <f t="shared" si="10"/>
        <v>6.9396716796922839E-3</v>
      </c>
      <c r="P19" s="15">
        <f t="shared" si="11"/>
        <v>2.5347150810076067</v>
      </c>
      <c r="Q19" s="17">
        <f t="shared" si="12"/>
        <v>8.3279887242787858</v>
      </c>
      <c r="R19" s="17" t="e">
        <f t="shared" si="13"/>
        <v>#NUM!</v>
      </c>
      <c r="S19" s="17" t="e">
        <f t="shared" si="14"/>
        <v>#NUM!</v>
      </c>
      <c r="T19" s="18" t="e">
        <f t="shared" si="15"/>
        <v>#NUM!</v>
      </c>
      <c r="U19" s="42"/>
    </row>
    <row r="20" spans="1:21" x14ac:dyDescent="0.25">
      <c r="A20" s="13" t="s">
        <v>32</v>
      </c>
      <c r="B20" s="14">
        <v>1.03</v>
      </c>
      <c r="C20" s="15">
        <f t="shared" si="0"/>
        <v>0.81702466218936354</v>
      </c>
      <c r="D20" s="15">
        <f t="shared" si="1"/>
        <v>0.86182927131736564</v>
      </c>
      <c r="E20" s="15">
        <f t="shared" si="2"/>
        <v>1.2415941230510983</v>
      </c>
      <c r="F20" s="15">
        <f t="shared" si="3"/>
        <v>1.6957115630345285</v>
      </c>
      <c r="G20" s="15">
        <f t="shared" si="4"/>
        <v>1.2415941230510983</v>
      </c>
      <c r="H20" s="15">
        <f t="shared" si="5"/>
        <v>1.7887022612247214</v>
      </c>
      <c r="I20" s="15">
        <f t="shared" si="6"/>
        <v>2.138269681608024</v>
      </c>
      <c r="J20" s="15">
        <f t="shared" si="7"/>
        <v>1.3942315190579244</v>
      </c>
      <c r="K20" s="15">
        <f t="shared" si="8"/>
        <v>2.0085992874074288</v>
      </c>
      <c r="L20" s="14">
        <v>4.4999999999999998E-2</v>
      </c>
      <c r="M20" s="16">
        <f t="shared" si="9"/>
        <v>4.2975000000000001E-5</v>
      </c>
      <c r="N20" s="14">
        <v>3.7999999999999999E-2</v>
      </c>
      <c r="O20" s="15">
        <f t="shared" si="10"/>
        <v>7.2987371333868289E-3</v>
      </c>
      <c r="P20" s="15">
        <f t="shared" si="11"/>
        <v>2.6658637379695391</v>
      </c>
      <c r="Q20" s="17">
        <f t="shared" si="12"/>
        <v>8.9507702012366543</v>
      </c>
      <c r="R20" s="17" t="e">
        <f t="shared" si="13"/>
        <v>#NUM!</v>
      </c>
      <c r="S20" s="17" t="e">
        <f t="shared" si="14"/>
        <v>#NUM!</v>
      </c>
      <c r="T20" s="18" t="e">
        <f t="shared" si="15"/>
        <v>#NUM!</v>
      </c>
      <c r="U20" s="42"/>
    </row>
    <row r="21" spans="1:21" x14ac:dyDescent="0.25">
      <c r="A21" s="13" t="s">
        <v>33</v>
      </c>
      <c r="B21" s="14">
        <v>0.87</v>
      </c>
      <c r="C21" s="15">
        <f t="shared" si="0"/>
        <v>0.36641631153887966</v>
      </c>
      <c r="D21" s="15">
        <f t="shared" si="1"/>
        <v>0.57715313198718576</v>
      </c>
      <c r="E21" s="15">
        <f t="shared" si="2"/>
        <v>0.83147551449542589</v>
      </c>
      <c r="F21" s="15">
        <f t="shared" si="3"/>
        <v>0.76048668432597666</v>
      </c>
      <c r="G21" s="15">
        <f t="shared" si="4"/>
        <v>0.83147551449542589</v>
      </c>
      <c r="H21" s="15">
        <f t="shared" si="5"/>
        <v>1.1978649909168007</v>
      </c>
      <c r="I21" s="15">
        <f t="shared" si="6"/>
        <v>0.95896357364624329</v>
      </c>
      <c r="J21" s="15">
        <f t="shared" si="7"/>
        <v>0.93369431129847325</v>
      </c>
      <c r="K21" s="15">
        <f t="shared" si="8"/>
        <v>1.3451264748323104</v>
      </c>
      <c r="L21" s="14">
        <v>0.61</v>
      </c>
      <c r="M21" s="16">
        <f t="shared" si="9"/>
        <v>5.8255000000000004E-4</v>
      </c>
      <c r="N21" s="14">
        <v>3.9300000000000002E-2</v>
      </c>
      <c r="O21" s="15">
        <f t="shared" si="10"/>
        <v>8.3499494560618035E-3</v>
      </c>
      <c r="P21" s="15">
        <f t="shared" si="11"/>
        <v>3.0498190388265738</v>
      </c>
      <c r="Q21" s="17">
        <f t="shared" si="12"/>
        <v>16.857873968704506</v>
      </c>
      <c r="R21" s="17" t="e">
        <f t="shared" si="13"/>
        <v>#NUM!</v>
      </c>
      <c r="S21" s="17" t="e">
        <f t="shared" si="14"/>
        <v>#NUM!</v>
      </c>
      <c r="T21" s="18" t="e">
        <f t="shared" si="15"/>
        <v>#NUM!</v>
      </c>
      <c r="U21" s="42"/>
    </row>
    <row r="22" spans="1:21" x14ac:dyDescent="0.25">
      <c r="A22" s="13" t="s">
        <v>34</v>
      </c>
      <c r="B22" s="14">
        <v>0.79</v>
      </c>
      <c r="C22" s="15">
        <f t="shared" si="0"/>
        <v>0.23173254556351036</v>
      </c>
      <c r="D22" s="15">
        <f t="shared" si="1"/>
        <v>0.45898360592975662</v>
      </c>
      <c r="E22" s="15">
        <f t="shared" si="2"/>
        <v>0.66123461648975934</v>
      </c>
      <c r="F22" s="15">
        <f t="shared" si="3"/>
        <v>0.48095433984879504</v>
      </c>
      <c r="G22" s="15">
        <f t="shared" si="4"/>
        <v>0.66123461648975934</v>
      </c>
      <c r="H22" s="15">
        <f t="shared" si="5"/>
        <v>0.95260748400515527</v>
      </c>
      <c r="I22" s="15">
        <f t="shared" si="6"/>
        <v>0.6064770126920106</v>
      </c>
      <c r="J22" s="15">
        <f t="shared" si="7"/>
        <v>0.74252457118328319</v>
      </c>
      <c r="K22" s="15">
        <f t="shared" si="8"/>
        <v>1.0697178367972948</v>
      </c>
      <c r="L22" s="14">
        <v>0.41</v>
      </c>
      <c r="M22" s="16">
        <f t="shared" si="9"/>
        <v>3.9155E-4</v>
      </c>
      <c r="N22" s="14">
        <v>0.04</v>
      </c>
      <c r="O22" s="15">
        <f t="shared" si="10"/>
        <v>8.9984735138384699E-3</v>
      </c>
      <c r="P22" s="15">
        <f t="shared" si="11"/>
        <v>3.2866924509295012</v>
      </c>
      <c r="Q22" s="17">
        <f t="shared" si="12"/>
        <v>24.204627737379059</v>
      </c>
      <c r="R22" s="17" t="e">
        <f t="shared" si="13"/>
        <v>#NUM!</v>
      </c>
      <c r="S22" s="17" t="e">
        <f t="shared" si="14"/>
        <v>#NUM!</v>
      </c>
      <c r="T22" s="18" t="e">
        <f t="shared" si="15"/>
        <v>#NUM!</v>
      </c>
      <c r="U22" s="42"/>
    </row>
    <row r="23" spans="1:21" x14ac:dyDescent="0.25">
      <c r="A23" s="13" t="s">
        <v>35</v>
      </c>
      <c r="B23" s="14">
        <v>1.24</v>
      </c>
      <c r="C23" s="15">
        <f t="shared" si="0"/>
        <v>1.9724742994704436</v>
      </c>
      <c r="D23" s="15">
        <f t="shared" si="1"/>
        <v>1.3390886654975613</v>
      </c>
      <c r="E23" s="15">
        <f t="shared" si="2"/>
        <v>1.9291577492891416</v>
      </c>
      <c r="F23" s="15">
        <f t="shared" si="3"/>
        <v>4.0938145838065818</v>
      </c>
      <c r="G23" s="15">
        <f t="shared" si="4"/>
        <v>1.9291577492891416</v>
      </c>
      <c r="H23" s="15">
        <f t="shared" si="5"/>
        <v>2.7792406265043725</v>
      </c>
      <c r="I23" s="15">
        <f t="shared" si="6"/>
        <v>5.1622456303909399</v>
      </c>
      <c r="J23" s="15">
        <f t="shared" si="7"/>
        <v>2.1663218996914271</v>
      </c>
      <c r="K23" s="15">
        <f t="shared" si="8"/>
        <v>3.1209111001560497</v>
      </c>
      <c r="L23" s="14">
        <v>0.98</v>
      </c>
      <c r="M23" s="16">
        <f t="shared" si="9"/>
        <v>9.3590000000000003E-4</v>
      </c>
      <c r="N23" s="14">
        <v>0.04</v>
      </c>
      <c r="O23" s="15">
        <f t="shared" si="10"/>
        <v>7.1815024438122987E-3</v>
      </c>
      <c r="P23" s="15">
        <f t="shared" si="11"/>
        <v>2.6230437676024421</v>
      </c>
      <c r="Q23" s="17">
        <f t="shared" si="12"/>
        <v>4.4634295120416203</v>
      </c>
      <c r="R23" s="17" t="e">
        <f t="shared" si="13"/>
        <v>#NUM!</v>
      </c>
      <c r="S23" s="17" t="e">
        <f t="shared" si="14"/>
        <v>#NUM!</v>
      </c>
      <c r="T23" s="18" t="e">
        <f t="shared" si="15"/>
        <v>#NUM!</v>
      </c>
      <c r="U23" s="42"/>
    </row>
    <row r="24" spans="1:21" x14ac:dyDescent="0.25">
      <c r="A24" s="13" t="s">
        <v>36</v>
      </c>
      <c r="B24" s="14">
        <v>0.31</v>
      </c>
      <c r="C24" s="15">
        <f t="shared" si="0"/>
        <v>2.7241210017026098E-3</v>
      </c>
      <c r="D24" s="15">
        <f t="shared" si="1"/>
        <v>4.9764180269662464E-2</v>
      </c>
      <c r="E24" s="15">
        <f t="shared" si="2"/>
        <v>7.1692753794290104E-2</v>
      </c>
      <c r="F24" s="15">
        <f t="shared" si="3"/>
        <v>5.6538360412695682E-3</v>
      </c>
      <c r="G24" s="15">
        <f t="shared" si="4"/>
        <v>7.1692753794290104E-2</v>
      </c>
      <c r="H24" s="15">
        <f t="shared" si="5"/>
        <v>0.10328414772948814</v>
      </c>
      <c r="I24" s="15">
        <f t="shared" si="6"/>
        <v>7.1294118972657404E-3</v>
      </c>
      <c r="J24" s="15">
        <f t="shared" si="7"/>
        <v>8.0506419265601759E-2</v>
      </c>
      <c r="K24" s="15">
        <f t="shared" si="8"/>
        <v>0.11598155267489203</v>
      </c>
      <c r="L24" s="14">
        <v>5.6000000000000001E-2</v>
      </c>
      <c r="M24" s="16">
        <f t="shared" si="9"/>
        <v>5.3480000000000003E-5</v>
      </c>
      <c r="N24" s="14">
        <v>4.1000000000000002E-2</v>
      </c>
      <c r="O24" s="15">
        <f t="shared" si="10"/>
        <v>1.4909307773326637E-2</v>
      </c>
      <c r="P24" s="15">
        <f t="shared" si="11"/>
        <v>5.4456246642075543</v>
      </c>
      <c r="Q24" s="17">
        <f t="shared" si="12"/>
        <v>807.96704648007506</v>
      </c>
      <c r="R24" s="17" t="e">
        <f t="shared" si="13"/>
        <v>#NUM!</v>
      </c>
      <c r="S24" s="17" t="e">
        <f t="shared" si="14"/>
        <v>#NUM!</v>
      </c>
      <c r="T24" s="18" t="e">
        <f t="shared" si="15"/>
        <v>#NUM!</v>
      </c>
      <c r="U24" s="42"/>
    </row>
    <row r="25" spans="1:21" x14ac:dyDescent="0.25">
      <c r="A25" s="13" t="s">
        <v>37</v>
      </c>
      <c r="B25" s="14">
        <v>1</v>
      </c>
      <c r="C25" s="15">
        <f t="shared" si="0"/>
        <v>0.71</v>
      </c>
      <c r="D25" s="15">
        <f t="shared" si="1"/>
        <v>0.8034018580103891</v>
      </c>
      <c r="E25" s="15">
        <f t="shared" si="2"/>
        <v>1.1574206847596227</v>
      </c>
      <c r="F25" s="15">
        <f t="shared" si="3"/>
        <v>1.4735849056603774</v>
      </c>
      <c r="G25" s="15">
        <f t="shared" si="4"/>
        <v>1.1574206847596227</v>
      </c>
      <c r="H25" s="15">
        <f t="shared" si="5"/>
        <v>1.6674378185121284</v>
      </c>
      <c r="I25" s="15">
        <f t="shared" si="6"/>
        <v>1.8581709270237761</v>
      </c>
      <c r="J25" s="15">
        <f t="shared" si="7"/>
        <v>1.2997100820161172</v>
      </c>
      <c r="K25" s="15">
        <f t="shared" si="8"/>
        <v>1.872427002896758</v>
      </c>
      <c r="L25" s="14">
        <v>0.249</v>
      </c>
      <c r="M25" s="16">
        <f t="shared" si="9"/>
        <v>2.3779500000000001E-4</v>
      </c>
      <c r="N25" s="14">
        <v>4.1000000000000002E-2</v>
      </c>
      <c r="O25" s="15">
        <f t="shared" si="10"/>
        <v>8.3008803645828553E-3</v>
      </c>
      <c r="P25" s="15">
        <f t="shared" si="11"/>
        <v>3.0318965531638877</v>
      </c>
      <c r="Q25" s="17">
        <f t="shared" si="12"/>
        <v>10</v>
      </c>
      <c r="R25" s="17" t="e">
        <f t="shared" si="13"/>
        <v>#NUM!</v>
      </c>
      <c r="S25" s="17" t="e">
        <f t="shared" si="14"/>
        <v>#NUM!</v>
      </c>
      <c r="T25" s="18" t="e">
        <f t="shared" si="15"/>
        <v>#NUM!</v>
      </c>
      <c r="U25" s="42"/>
    </row>
    <row r="26" spans="1:21" x14ac:dyDescent="0.25">
      <c r="A26" s="13" t="s">
        <v>38</v>
      </c>
      <c r="B26" s="14">
        <v>1.22</v>
      </c>
      <c r="C26" s="15">
        <f t="shared" si="0"/>
        <v>1.8258602942865425</v>
      </c>
      <c r="D26" s="15">
        <f t="shared" si="1"/>
        <v>1.2883605841556733</v>
      </c>
      <c r="E26" s="15">
        <f t="shared" si="2"/>
        <v>1.8560763516574839</v>
      </c>
      <c r="F26" s="15">
        <f t="shared" si="3"/>
        <v>3.7895213655003719</v>
      </c>
      <c r="G26" s="15">
        <f t="shared" si="4"/>
        <v>1.8560763516574839</v>
      </c>
      <c r="H26" s="15">
        <f t="shared" si="5"/>
        <v>2.6739559293796993</v>
      </c>
      <c r="I26" s="15">
        <f t="shared" si="6"/>
        <v>4.7785359375356755</v>
      </c>
      <c r="J26" s="15">
        <f t="shared" si="7"/>
        <v>2.0842561213962854</v>
      </c>
      <c r="K26" s="15">
        <f t="shared" si="8"/>
        <v>3.0026830572872893</v>
      </c>
      <c r="L26" s="14">
        <v>0.54</v>
      </c>
      <c r="M26" s="16">
        <f t="shared" si="9"/>
        <v>5.1570000000000001E-4</v>
      </c>
      <c r="N26" s="14">
        <v>4.1619999999999997E-2</v>
      </c>
      <c r="O26" s="15">
        <f t="shared" si="10"/>
        <v>7.6856646105703122E-3</v>
      </c>
      <c r="P26" s="15">
        <f t="shared" si="11"/>
        <v>2.8071889990108065</v>
      </c>
      <c r="Q26" s="17">
        <f t="shared" si="12"/>
        <v>4.744065045450089</v>
      </c>
      <c r="R26" s="17" t="e">
        <f t="shared" si="13"/>
        <v>#NUM!</v>
      </c>
      <c r="S26" s="17" t="e">
        <f t="shared" si="14"/>
        <v>#NUM!</v>
      </c>
      <c r="T26" s="18" t="e">
        <f t="shared" si="15"/>
        <v>#NUM!</v>
      </c>
      <c r="U26" s="42"/>
    </row>
    <row r="27" spans="1:21" x14ac:dyDescent="0.25">
      <c r="A27" s="13" t="s">
        <v>39</v>
      </c>
      <c r="B27" s="14">
        <v>1.06</v>
      </c>
      <c r="C27" s="15">
        <f t="shared" si="0"/>
        <v>0.93639957675430985</v>
      </c>
      <c r="D27" s="15">
        <f t="shared" si="1"/>
        <v>0.92264421230716986</v>
      </c>
      <c r="E27" s="15">
        <f t="shared" si="2"/>
        <v>1.3292071524985918</v>
      </c>
      <c r="F27" s="15">
        <f t="shared" si="3"/>
        <v>1.9434708196787562</v>
      </c>
      <c r="G27" s="15">
        <f t="shared" si="4"/>
        <v>1.3292071524985918</v>
      </c>
      <c r="H27" s="15">
        <f t="shared" si="5"/>
        <v>1.9149219500714847</v>
      </c>
      <c r="I27" s="15">
        <f t="shared" si="6"/>
        <v>2.4506908022566587</v>
      </c>
      <c r="J27" s="15">
        <f t="shared" si="7"/>
        <v>1.4926153989974227</v>
      </c>
      <c r="K27" s="15">
        <f t="shared" si="8"/>
        <v>2.1503359993076021</v>
      </c>
      <c r="L27" s="14">
        <v>0.52</v>
      </c>
      <c r="M27" s="16">
        <f t="shared" si="9"/>
        <v>4.9660000000000004E-4</v>
      </c>
      <c r="N27" s="14">
        <v>4.2000000000000003E-2</v>
      </c>
      <c r="O27" s="15">
        <f t="shared" si="10"/>
        <v>8.3583257963167085E-3</v>
      </c>
      <c r="P27" s="15">
        <f t="shared" si="11"/>
        <v>3.0528784971046776</v>
      </c>
      <c r="Q27" s="17">
        <f t="shared" si="12"/>
        <v>8.0371672380354493</v>
      </c>
      <c r="R27" s="17" t="e">
        <f t="shared" si="13"/>
        <v>#NUM!</v>
      </c>
      <c r="S27" s="17" t="e">
        <f t="shared" si="14"/>
        <v>#NUM!</v>
      </c>
      <c r="T27" s="18" t="e">
        <f t="shared" si="15"/>
        <v>#NUM!</v>
      </c>
      <c r="U27" s="42"/>
    </row>
    <row r="28" spans="1:21" x14ac:dyDescent="0.25">
      <c r="A28" s="13" t="s">
        <v>40</v>
      </c>
      <c r="B28" s="14">
        <v>1.3</v>
      </c>
      <c r="C28" s="15">
        <f t="shared" si="0"/>
        <v>2.4688191200586691</v>
      </c>
      <c r="D28" s="15">
        <f t="shared" si="1"/>
        <v>1.4981258352472109</v>
      </c>
      <c r="E28" s="15">
        <f t="shared" si="2"/>
        <v>2.1582746079054824</v>
      </c>
      <c r="F28" s="15">
        <f t="shared" si="3"/>
        <v>5.1239642114425212</v>
      </c>
      <c r="G28" s="15">
        <f t="shared" si="4"/>
        <v>2.1582746079054824</v>
      </c>
      <c r="H28" s="15">
        <f t="shared" si="5"/>
        <v>3.1093177712677966</v>
      </c>
      <c r="I28" s="15">
        <f t="shared" si="6"/>
        <v>6.4612505816527328</v>
      </c>
      <c r="J28" s="15">
        <f t="shared" si="7"/>
        <v>2.4236056125407135</v>
      </c>
      <c r="K28" s="15">
        <f t="shared" si="8"/>
        <v>3.4915668163887457</v>
      </c>
      <c r="L28" s="14">
        <v>0.36</v>
      </c>
      <c r="M28" s="16">
        <f t="shared" si="9"/>
        <v>3.4380000000000001E-4</v>
      </c>
      <c r="N28" s="14">
        <v>4.2000000000000003E-2</v>
      </c>
      <c r="O28" s="15">
        <f t="shared" si="10"/>
        <v>7.548225046269853E-3</v>
      </c>
      <c r="P28" s="15">
        <f t="shared" si="11"/>
        <v>2.7569891981500638</v>
      </c>
      <c r="Q28" s="17">
        <f t="shared" si="12"/>
        <v>3.7386295030721644</v>
      </c>
      <c r="R28" s="17" t="e">
        <f t="shared" si="13"/>
        <v>#NUM!</v>
      </c>
      <c r="S28" s="17" t="e">
        <f t="shared" si="14"/>
        <v>#NUM!</v>
      </c>
      <c r="T28" s="18" t="e">
        <f t="shared" si="15"/>
        <v>#NUM!</v>
      </c>
      <c r="U28" s="42"/>
    </row>
    <row r="29" spans="1:21" x14ac:dyDescent="0.25">
      <c r="A29" s="13" t="s">
        <v>41</v>
      </c>
      <c r="B29" s="14">
        <v>0.95</v>
      </c>
      <c r="C29" s="15">
        <f t="shared" si="0"/>
        <v>0.55647476384197769</v>
      </c>
      <c r="D29" s="15">
        <f t="shared" si="1"/>
        <v>0.71125673912255649</v>
      </c>
      <c r="E29" s="15">
        <f t="shared" si="2"/>
        <v>1.0246718424000461</v>
      </c>
      <c r="F29" s="15">
        <f t="shared" si="3"/>
        <v>1.1549476230682554</v>
      </c>
      <c r="G29" s="15">
        <f t="shared" si="4"/>
        <v>1.0246718424000461</v>
      </c>
      <c r="H29" s="15">
        <f t="shared" si="5"/>
        <v>1.4761932321411551</v>
      </c>
      <c r="I29" s="15">
        <f t="shared" si="6"/>
        <v>1.4563735602726544</v>
      </c>
      <c r="J29" s="15">
        <f t="shared" si="7"/>
        <v>1.1506415444803961</v>
      </c>
      <c r="K29" s="15">
        <f t="shared" si="8"/>
        <v>1.6576714517732023</v>
      </c>
      <c r="L29" s="14">
        <v>0.76</v>
      </c>
      <c r="M29" s="16">
        <f t="shared" si="9"/>
        <v>7.2579999999999997E-4</v>
      </c>
      <c r="N29" s="14">
        <v>4.2999999999999997E-2</v>
      </c>
      <c r="O29" s="15">
        <f t="shared" si="10"/>
        <v>9.1448175156314208E-3</v>
      </c>
      <c r="P29" s="15">
        <f t="shared" si="11"/>
        <v>3.3401445975843767</v>
      </c>
      <c r="Q29" s="17">
        <f t="shared" si="12"/>
        <v>12.120944988469198</v>
      </c>
      <c r="R29" s="17" t="e">
        <f t="shared" si="13"/>
        <v>#NUM!</v>
      </c>
      <c r="S29" s="17" t="e">
        <f t="shared" si="14"/>
        <v>#NUM!</v>
      </c>
      <c r="T29" s="18" t="e">
        <f t="shared" si="15"/>
        <v>#NUM!</v>
      </c>
      <c r="U29" s="42"/>
    </row>
    <row r="30" spans="1:21" x14ac:dyDescent="0.25">
      <c r="A30" s="13" t="s">
        <v>42</v>
      </c>
      <c r="B30" s="14">
        <v>0.93</v>
      </c>
      <c r="C30" s="15">
        <f t="shared" si="0"/>
        <v>0.50298189683776506</v>
      </c>
      <c r="D30" s="15">
        <f t="shared" si="1"/>
        <v>0.67620726841147871</v>
      </c>
      <c r="E30" s="15">
        <f t="shared" si="2"/>
        <v>0.97417783123190993</v>
      </c>
      <c r="F30" s="15">
        <f t="shared" si="3"/>
        <v>1.0439246915500784</v>
      </c>
      <c r="G30" s="15">
        <f t="shared" si="4"/>
        <v>0.97417783123190993</v>
      </c>
      <c r="H30" s="15">
        <f t="shared" si="5"/>
        <v>1.4034490476464654</v>
      </c>
      <c r="I30" s="15">
        <f t="shared" si="6"/>
        <v>1.3163751232721228</v>
      </c>
      <c r="J30" s="15">
        <f t="shared" si="7"/>
        <v>1.0939399697972971</v>
      </c>
      <c r="K30" s="15">
        <f t="shared" si="8"/>
        <v>1.5759843424613236</v>
      </c>
      <c r="L30" s="14">
        <v>0.48</v>
      </c>
      <c r="M30" s="16">
        <f t="shared" si="9"/>
        <v>4.5839999999999998E-4</v>
      </c>
      <c r="N30" s="14">
        <v>4.3999999999999997E-2</v>
      </c>
      <c r="O30" s="15">
        <f t="shared" si="10"/>
        <v>9.5682063811250249E-3</v>
      </c>
      <c r="P30" s="15">
        <f t="shared" si="11"/>
        <v>3.4947873807059153</v>
      </c>
      <c r="Q30" s="17">
        <f t="shared" si="12"/>
        <v>13.127709051782778</v>
      </c>
      <c r="R30" s="17" t="e">
        <f t="shared" si="13"/>
        <v>#NUM!</v>
      </c>
      <c r="S30" s="17" t="e">
        <f t="shared" si="14"/>
        <v>#NUM!</v>
      </c>
      <c r="T30" s="18" t="e">
        <f t="shared" si="15"/>
        <v>#NUM!</v>
      </c>
      <c r="U30" s="42"/>
    </row>
    <row r="31" spans="1:21" x14ac:dyDescent="0.25">
      <c r="A31" s="13" t="s">
        <v>43</v>
      </c>
      <c r="B31" s="14">
        <v>1.06</v>
      </c>
      <c r="C31" s="15">
        <f t="shared" si="0"/>
        <v>0.93639957675430985</v>
      </c>
      <c r="D31" s="15">
        <f t="shared" si="1"/>
        <v>0.92264421230716986</v>
      </c>
      <c r="E31" s="15">
        <f t="shared" si="2"/>
        <v>1.3292071524985918</v>
      </c>
      <c r="F31" s="15">
        <f t="shared" si="3"/>
        <v>1.9434708196787562</v>
      </c>
      <c r="G31" s="15">
        <f t="shared" si="4"/>
        <v>1.3292071524985918</v>
      </c>
      <c r="H31" s="15">
        <f t="shared" si="5"/>
        <v>1.9149219500714847</v>
      </c>
      <c r="I31" s="15">
        <f t="shared" si="6"/>
        <v>2.4506908022566587</v>
      </c>
      <c r="J31" s="15">
        <f t="shared" si="7"/>
        <v>1.4926153989974227</v>
      </c>
      <c r="K31" s="15">
        <f t="shared" si="8"/>
        <v>2.1503359993076021</v>
      </c>
      <c r="L31" s="14">
        <v>1.1399999999999999</v>
      </c>
      <c r="M31" s="16">
        <f t="shared" si="9"/>
        <v>1.0887E-3</v>
      </c>
      <c r="N31" s="14">
        <v>4.4600000000000001E-2</v>
      </c>
      <c r="O31" s="15">
        <f t="shared" si="10"/>
        <v>9.1437942101783212E-3</v>
      </c>
      <c r="P31" s="15">
        <f t="shared" si="11"/>
        <v>3.3397708352676316</v>
      </c>
      <c r="Q31" s="17">
        <f t="shared" si="12"/>
        <v>8.0371672380354493</v>
      </c>
      <c r="R31" s="17" t="e">
        <f t="shared" si="13"/>
        <v>#NUM!</v>
      </c>
      <c r="S31" s="17" t="e">
        <f t="shared" si="14"/>
        <v>#NUM!</v>
      </c>
      <c r="T31" s="18" t="e">
        <f t="shared" si="15"/>
        <v>#NUM!</v>
      </c>
      <c r="U31" s="42"/>
    </row>
    <row r="32" spans="1:21" x14ac:dyDescent="0.25">
      <c r="A32" s="13" t="s">
        <v>44</v>
      </c>
      <c r="B32" s="14">
        <v>1.05</v>
      </c>
      <c r="C32" s="15">
        <f t="shared" si="0"/>
        <v>0.89517412268658092</v>
      </c>
      <c r="D32" s="15">
        <f t="shared" si="1"/>
        <v>0.90210567950091125</v>
      </c>
      <c r="E32" s="15">
        <f t="shared" si="2"/>
        <v>1.2996183203748424</v>
      </c>
      <c r="F32" s="15">
        <f t="shared" si="3"/>
        <v>1.8579085565193192</v>
      </c>
      <c r="G32" s="15">
        <f t="shared" si="4"/>
        <v>1.2996183203748424</v>
      </c>
      <c r="H32" s="15">
        <f t="shared" si="5"/>
        <v>1.8722948065113254</v>
      </c>
      <c r="I32" s="15">
        <f t="shared" si="6"/>
        <v>2.3427979287327036</v>
      </c>
      <c r="J32" s="15">
        <f t="shared" si="7"/>
        <v>1.4593890155979359</v>
      </c>
      <c r="K32" s="15">
        <f t="shared" si="8"/>
        <v>2.1024684184165676</v>
      </c>
      <c r="L32" s="14">
        <v>0.69</v>
      </c>
      <c r="M32" s="16">
        <f t="shared" si="9"/>
        <v>6.5894999999999994E-4</v>
      </c>
      <c r="N32" s="14">
        <v>4.4999999999999998E-2</v>
      </c>
      <c r="O32" s="15">
        <f t="shared" si="10"/>
        <v>9.312963234641319E-3</v>
      </c>
      <c r="P32" s="15">
        <f t="shared" si="11"/>
        <v>3.4015598214527416</v>
      </c>
      <c r="Q32" s="17">
        <f t="shared" si="12"/>
        <v>8.3279887242787858</v>
      </c>
      <c r="R32" s="17" t="e">
        <f t="shared" si="13"/>
        <v>#NUM!</v>
      </c>
      <c r="S32" s="17" t="e">
        <f t="shared" si="14"/>
        <v>#NUM!</v>
      </c>
      <c r="T32" s="18" t="e">
        <f t="shared" si="15"/>
        <v>#NUM!</v>
      </c>
      <c r="U32" s="42"/>
    </row>
    <row r="33" spans="1:21" x14ac:dyDescent="0.25">
      <c r="A33" s="13" t="s">
        <v>45</v>
      </c>
      <c r="B33" s="14">
        <v>1.05</v>
      </c>
      <c r="C33" s="15">
        <f t="shared" si="0"/>
        <v>0.89517412268658092</v>
      </c>
      <c r="D33" s="15">
        <f t="shared" si="1"/>
        <v>0.90210567950091125</v>
      </c>
      <c r="E33" s="15">
        <f t="shared" si="2"/>
        <v>1.2996183203748424</v>
      </c>
      <c r="F33" s="15">
        <f t="shared" si="3"/>
        <v>1.8579085565193192</v>
      </c>
      <c r="G33" s="15">
        <f t="shared" si="4"/>
        <v>1.2996183203748424</v>
      </c>
      <c r="H33" s="15">
        <f t="shared" si="5"/>
        <v>1.8722948065113254</v>
      </c>
      <c r="I33" s="15">
        <f t="shared" si="6"/>
        <v>2.3427979287327036</v>
      </c>
      <c r="J33" s="15">
        <f t="shared" si="7"/>
        <v>1.4593890155979359</v>
      </c>
      <c r="K33" s="15">
        <f t="shared" si="8"/>
        <v>2.1024684184165676</v>
      </c>
      <c r="L33" s="14">
        <v>0.42</v>
      </c>
      <c r="M33" s="16">
        <f t="shared" si="9"/>
        <v>4.0109999999999999E-4</v>
      </c>
      <c r="N33" s="14">
        <v>4.5999999999999999E-2</v>
      </c>
      <c r="O33" s="15">
        <f t="shared" si="10"/>
        <v>9.6262949331126953E-3</v>
      </c>
      <c r="P33" s="15">
        <f t="shared" si="11"/>
        <v>3.5160042243194121</v>
      </c>
      <c r="Q33" s="17">
        <f t="shared" si="12"/>
        <v>8.3279887242787858</v>
      </c>
      <c r="R33" s="17" t="e">
        <f t="shared" si="13"/>
        <v>#NUM!</v>
      </c>
      <c r="S33" s="17" t="e">
        <f t="shared" si="14"/>
        <v>#NUM!</v>
      </c>
      <c r="T33" s="18" t="e">
        <f t="shared" si="15"/>
        <v>#NUM!</v>
      </c>
      <c r="U33" s="42"/>
    </row>
    <row r="34" spans="1:21" x14ac:dyDescent="0.25">
      <c r="A34" s="13" t="s">
        <v>46</v>
      </c>
      <c r="B34" s="14">
        <v>1.1000000000000001</v>
      </c>
      <c r="C34" s="15">
        <f t="shared" si="0"/>
        <v>1.1165382439348628</v>
      </c>
      <c r="D34" s="15">
        <f t="shared" si="1"/>
        <v>1.007489338511089</v>
      </c>
      <c r="E34" s="15">
        <f t="shared" si="2"/>
        <v>1.4514392622333776</v>
      </c>
      <c r="F34" s="15">
        <f t="shared" si="3"/>
        <v>2.3173435251478289</v>
      </c>
      <c r="G34" s="15">
        <f t="shared" si="4"/>
        <v>1.4514392622333776</v>
      </c>
      <c r="H34" s="15">
        <f t="shared" si="5"/>
        <v>2.091015608230562</v>
      </c>
      <c r="I34" s="15">
        <f t="shared" si="6"/>
        <v>2.9221393011125958</v>
      </c>
      <c r="J34" s="15">
        <f t="shared" si="7"/>
        <v>1.6298743122519366</v>
      </c>
      <c r="K34" s="15">
        <f t="shared" si="8"/>
        <v>2.3480780181794914</v>
      </c>
      <c r="L34" s="14">
        <v>0.48</v>
      </c>
      <c r="M34" s="16">
        <f t="shared" si="9"/>
        <v>4.5839999999999998E-4</v>
      </c>
      <c r="N34" s="14">
        <v>4.5999999999999999E-2</v>
      </c>
      <c r="O34" s="15">
        <f t="shared" si="10"/>
        <v>9.4048079740035092E-3</v>
      </c>
      <c r="P34" s="15">
        <f t="shared" si="11"/>
        <v>3.4351061125047817</v>
      </c>
      <c r="Q34" s="17">
        <f t="shared" si="12"/>
        <v>6.9948342946823638</v>
      </c>
      <c r="R34" s="17" t="e">
        <f t="shared" si="13"/>
        <v>#NUM!</v>
      </c>
      <c r="S34" s="17" t="e">
        <f t="shared" si="14"/>
        <v>#NUM!</v>
      </c>
      <c r="T34" s="18" t="e">
        <f t="shared" si="15"/>
        <v>#NUM!</v>
      </c>
      <c r="U34" s="42"/>
    </row>
    <row r="35" spans="1:21" x14ac:dyDescent="0.25">
      <c r="A35" s="13" t="s">
        <v>47</v>
      </c>
      <c r="B35" s="14">
        <v>1.3</v>
      </c>
      <c r="C35" s="15">
        <f t="shared" si="0"/>
        <v>2.4688191200586691</v>
      </c>
      <c r="D35" s="15">
        <f t="shared" si="1"/>
        <v>1.4981258352472109</v>
      </c>
      <c r="E35" s="15">
        <f t="shared" si="2"/>
        <v>2.1582746079054824</v>
      </c>
      <c r="F35" s="15">
        <f t="shared" si="3"/>
        <v>5.1239642114425212</v>
      </c>
      <c r="G35" s="15">
        <f t="shared" si="4"/>
        <v>2.1582746079054824</v>
      </c>
      <c r="H35" s="15">
        <f t="shared" si="5"/>
        <v>3.1093177712677966</v>
      </c>
      <c r="I35" s="15">
        <f t="shared" si="6"/>
        <v>6.4612505816527328</v>
      </c>
      <c r="J35" s="15">
        <f t="shared" si="7"/>
        <v>2.4236056125407135</v>
      </c>
      <c r="K35" s="15">
        <f t="shared" si="8"/>
        <v>3.4915668163887457</v>
      </c>
      <c r="L35" s="14">
        <v>3.9</v>
      </c>
      <c r="M35" s="16">
        <f t="shared" si="9"/>
        <v>3.7244999999999999E-3</v>
      </c>
      <c r="N35" s="14">
        <v>4.5999999999999999E-2</v>
      </c>
      <c r="O35" s="15">
        <f t="shared" si="10"/>
        <v>8.6405986719813449E-3</v>
      </c>
      <c r="P35" s="15">
        <f t="shared" si="11"/>
        <v>3.1559786649411863</v>
      </c>
      <c r="Q35" s="17">
        <f t="shared" si="12"/>
        <v>3.7386295030721644</v>
      </c>
      <c r="R35" s="17" t="e">
        <f t="shared" si="13"/>
        <v>#NUM!</v>
      </c>
      <c r="S35" s="17" t="e">
        <f t="shared" si="14"/>
        <v>#NUM!</v>
      </c>
      <c r="T35" s="18" t="e">
        <f t="shared" si="15"/>
        <v>#NUM!</v>
      </c>
      <c r="U35" s="42"/>
    </row>
    <row r="36" spans="1:21" x14ac:dyDescent="0.25">
      <c r="A36" s="13" t="s">
        <v>48</v>
      </c>
      <c r="B36" s="14">
        <v>0.82</v>
      </c>
      <c r="C36" s="15">
        <f t="shared" si="0"/>
        <v>0.27661399406425585</v>
      </c>
      <c r="D36" s="15">
        <f t="shared" si="1"/>
        <v>0.50146512075232275</v>
      </c>
      <c r="E36" s="15">
        <f t="shared" si="2"/>
        <v>0.72243560013862307</v>
      </c>
      <c r="F36" s="15">
        <f t="shared" si="3"/>
        <v>0.57410451598241774</v>
      </c>
      <c r="G36" s="15">
        <f t="shared" si="4"/>
        <v>0.72243560013862307</v>
      </c>
      <c r="H36" s="15">
        <f t="shared" si="5"/>
        <v>1.040776665712368</v>
      </c>
      <c r="I36" s="15">
        <f t="shared" si="6"/>
        <v>0.72393814334947548</v>
      </c>
      <c r="J36" s="15">
        <f t="shared" si="7"/>
        <v>0.81124939745010571</v>
      </c>
      <c r="K36" s="15">
        <f t="shared" si="8"/>
        <v>1.1687262404805026</v>
      </c>
      <c r="L36" s="14">
        <v>0.53</v>
      </c>
      <c r="M36" s="16">
        <f t="shared" si="9"/>
        <v>5.0615000000000002E-4</v>
      </c>
      <c r="N36" s="14">
        <v>4.7E-2</v>
      </c>
      <c r="O36" s="15">
        <f t="shared" si="10"/>
        <v>1.1248791488090068E-2</v>
      </c>
      <c r="P36" s="15">
        <f t="shared" si="11"/>
        <v>4.1086210910248973</v>
      </c>
      <c r="Q36" s="17">
        <f t="shared" si="12"/>
        <v>21.047380555329319</v>
      </c>
      <c r="R36" s="17" t="e">
        <f t="shared" si="13"/>
        <v>#NUM!</v>
      </c>
      <c r="S36" s="17" t="e">
        <f t="shared" si="14"/>
        <v>#NUM!</v>
      </c>
      <c r="T36" s="18" t="e">
        <f t="shared" si="15"/>
        <v>#NUM!</v>
      </c>
      <c r="U36" s="42"/>
    </row>
    <row r="37" spans="1:21" x14ac:dyDescent="0.25">
      <c r="A37" s="13" t="s">
        <v>49</v>
      </c>
      <c r="B37" s="14">
        <v>1.2</v>
      </c>
      <c r="C37" s="15">
        <f t="shared" si="0"/>
        <v>1.6879876601755583</v>
      </c>
      <c r="D37" s="15">
        <f t="shared" si="1"/>
        <v>1.2387631882338266</v>
      </c>
      <c r="E37" s="15">
        <f t="shared" si="2"/>
        <v>1.7846238756919433</v>
      </c>
      <c r="F37" s="15">
        <f t="shared" si="3"/>
        <v>3.5033706154587061</v>
      </c>
      <c r="G37" s="15">
        <f t="shared" si="4"/>
        <v>1.7846238756919433</v>
      </c>
      <c r="H37" s="15">
        <f t="shared" si="5"/>
        <v>2.571017937843791</v>
      </c>
      <c r="I37" s="15">
        <f t="shared" si="6"/>
        <v>4.4177036553705804</v>
      </c>
      <c r="J37" s="15">
        <f t="shared" si="7"/>
        <v>2.00401951890571</v>
      </c>
      <c r="K37" s="15">
        <f t="shared" si="8"/>
        <v>2.8870902160815044</v>
      </c>
      <c r="L37" s="14">
        <v>0.22</v>
      </c>
      <c r="M37" s="16">
        <f t="shared" si="9"/>
        <v>2.1010000000000001E-4</v>
      </c>
      <c r="N37" s="14">
        <v>4.7E-2</v>
      </c>
      <c r="O37" s="15">
        <f t="shared" si="10"/>
        <v>9.3007538003260105E-3</v>
      </c>
      <c r="P37" s="15">
        <f t="shared" si="11"/>
        <v>3.3971003255690753</v>
      </c>
      <c r="Q37" s="17">
        <f t="shared" si="12"/>
        <v>5.0474302632721146</v>
      </c>
      <c r="R37" s="17" t="e">
        <f t="shared" si="13"/>
        <v>#NUM!</v>
      </c>
      <c r="S37" s="17" t="e">
        <f t="shared" si="14"/>
        <v>#NUM!</v>
      </c>
      <c r="T37" s="18" t="e">
        <f t="shared" si="15"/>
        <v>#NUM!</v>
      </c>
      <c r="U37" s="42"/>
    </row>
    <row r="38" spans="1:21" x14ac:dyDescent="0.25">
      <c r="A38" s="13" t="s">
        <v>50</v>
      </c>
      <c r="B38" s="14">
        <v>1</v>
      </c>
      <c r="C38" s="15">
        <f t="shared" si="0"/>
        <v>0.71</v>
      </c>
      <c r="D38" s="15">
        <f t="shared" si="1"/>
        <v>0.8034018580103891</v>
      </c>
      <c r="E38" s="15">
        <f t="shared" si="2"/>
        <v>1.1574206847596227</v>
      </c>
      <c r="F38" s="15">
        <f t="shared" si="3"/>
        <v>1.4735849056603774</v>
      </c>
      <c r="G38" s="15">
        <f t="shared" si="4"/>
        <v>1.1574206847596227</v>
      </c>
      <c r="H38" s="15">
        <f t="shared" si="5"/>
        <v>1.6674378185121284</v>
      </c>
      <c r="I38" s="15">
        <f t="shared" si="6"/>
        <v>1.8581709270237761</v>
      </c>
      <c r="J38" s="15">
        <f t="shared" si="7"/>
        <v>1.2997100820161172</v>
      </c>
      <c r="K38" s="15">
        <f t="shared" si="8"/>
        <v>1.872427002896758</v>
      </c>
      <c r="L38" s="14">
        <v>0.19700000000000001</v>
      </c>
      <c r="M38" s="16">
        <f t="shared" si="9"/>
        <v>1.88135E-4</v>
      </c>
      <c r="N38" s="14">
        <v>4.9000000000000002E-2</v>
      </c>
      <c r="O38" s="15">
        <f t="shared" si="10"/>
        <v>1.0845592204612987E-2</v>
      </c>
      <c r="P38" s="15">
        <f t="shared" si="11"/>
        <v>3.9613525527348936</v>
      </c>
      <c r="Q38" s="17">
        <f t="shared" si="12"/>
        <v>10</v>
      </c>
      <c r="R38" s="17" t="e">
        <f t="shared" si="13"/>
        <v>#NUM!</v>
      </c>
      <c r="S38" s="17" t="e">
        <f t="shared" si="14"/>
        <v>#NUM!</v>
      </c>
      <c r="T38" s="18" t="e">
        <f t="shared" si="15"/>
        <v>#NUM!</v>
      </c>
      <c r="U38" s="42"/>
    </row>
    <row r="39" spans="1:21" x14ac:dyDescent="0.25">
      <c r="A39" s="13" t="s">
        <v>51</v>
      </c>
      <c r="B39" s="14">
        <v>1.21</v>
      </c>
      <c r="C39" s="15">
        <f t="shared" si="0"/>
        <v>1.7558558453086566</v>
      </c>
      <c r="D39" s="15">
        <f t="shared" si="1"/>
        <v>1.2634209855167964</v>
      </c>
      <c r="E39" s="15">
        <f t="shared" si="2"/>
        <v>1.8201471251484438</v>
      </c>
      <c r="F39" s="15">
        <f t="shared" si="3"/>
        <v>3.6442291129047595</v>
      </c>
      <c r="G39" s="15">
        <f t="shared" si="4"/>
        <v>1.8201471251484438</v>
      </c>
      <c r="H39" s="15">
        <f t="shared" si="5"/>
        <v>2.6221944982424077</v>
      </c>
      <c r="I39" s="15">
        <f t="shared" si="6"/>
        <v>4.5953243433764825</v>
      </c>
      <c r="J39" s="15">
        <f t="shared" si="7"/>
        <v>2.0439098768995936</v>
      </c>
      <c r="K39" s="15">
        <f t="shared" si="8"/>
        <v>2.9445582502965686</v>
      </c>
      <c r="L39" s="14">
        <v>1.33</v>
      </c>
      <c r="M39" s="16">
        <f t="shared" si="9"/>
        <v>1.2701500000000001E-3</v>
      </c>
      <c r="N39" s="14">
        <v>5.2999999999999999E-2</v>
      </c>
      <c r="O39" s="15">
        <f t="shared" si="10"/>
        <v>1.1086470277471585E-2</v>
      </c>
      <c r="P39" s="15">
        <f t="shared" si="11"/>
        <v>4.049333268846496</v>
      </c>
      <c r="Q39" s="17">
        <f t="shared" si="12"/>
        <v>4.8927706810064544</v>
      </c>
      <c r="R39" s="17" t="e">
        <f t="shared" si="13"/>
        <v>#NUM!</v>
      </c>
      <c r="S39" s="17" t="e">
        <f t="shared" si="14"/>
        <v>#NUM!</v>
      </c>
      <c r="T39" s="18" t="e">
        <f t="shared" si="15"/>
        <v>#NUM!</v>
      </c>
      <c r="U39" s="42"/>
    </row>
    <row r="40" spans="1:21" x14ac:dyDescent="0.25">
      <c r="A40" s="13" t="s">
        <v>52</v>
      </c>
      <c r="B40" s="14">
        <v>1</v>
      </c>
      <c r="C40" s="15">
        <f t="shared" si="0"/>
        <v>0.71</v>
      </c>
      <c r="D40" s="15">
        <f t="shared" si="1"/>
        <v>0.8034018580103891</v>
      </c>
      <c r="E40" s="15">
        <f t="shared" si="2"/>
        <v>1.1574206847596227</v>
      </c>
      <c r="F40" s="15">
        <f t="shared" si="3"/>
        <v>1.4735849056603774</v>
      </c>
      <c r="G40" s="15">
        <f t="shared" si="4"/>
        <v>1.1574206847596227</v>
      </c>
      <c r="H40" s="15">
        <f t="shared" si="5"/>
        <v>1.6674378185121284</v>
      </c>
      <c r="I40" s="15">
        <f t="shared" si="6"/>
        <v>1.8581709270237761</v>
      </c>
      <c r="J40" s="15">
        <f t="shared" si="7"/>
        <v>1.2997100820161172</v>
      </c>
      <c r="K40" s="15">
        <f t="shared" si="8"/>
        <v>1.872427002896758</v>
      </c>
      <c r="L40" s="14">
        <v>0.11</v>
      </c>
      <c r="M40" s="16">
        <f t="shared" si="9"/>
        <v>1.0505000000000001E-4</v>
      </c>
      <c r="N40" s="14">
        <v>5.6800000000000003E-2</v>
      </c>
      <c r="O40" s="15">
        <f t="shared" si="10"/>
        <v>1.3536291351923784E-2</v>
      </c>
      <c r="P40" s="15">
        <f t="shared" si="11"/>
        <v>4.9441304162901618</v>
      </c>
      <c r="Q40" s="17">
        <f t="shared" si="12"/>
        <v>10</v>
      </c>
      <c r="R40" s="17" t="e">
        <f t="shared" si="13"/>
        <v>#NUM!</v>
      </c>
      <c r="S40" s="17" t="e">
        <f t="shared" si="14"/>
        <v>#NUM!</v>
      </c>
      <c r="T40" s="18" t="e">
        <f t="shared" si="15"/>
        <v>#NUM!</v>
      </c>
      <c r="U40" s="42"/>
    </row>
    <row r="41" spans="1:21" x14ac:dyDescent="0.25">
      <c r="A41" s="13" t="s">
        <v>53</v>
      </c>
      <c r="B41" s="14">
        <v>1.3</v>
      </c>
      <c r="C41" s="15">
        <f t="shared" si="0"/>
        <v>2.4688191200586691</v>
      </c>
      <c r="D41" s="15">
        <f t="shared" si="1"/>
        <v>1.4981258352472109</v>
      </c>
      <c r="E41" s="15">
        <f t="shared" si="2"/>
        <v>2.1582746079054824</v>
      </c>
      <c r="F41" s="15">
        <f t="shared" si="3"/>
        <v>5.1239642114425212</v>
      </c>
      <c r="G41" s="15">
        <f t="shared" si="4"/>
        <v>2.1582746079054824</v>
      </c>
      <c r="H41" s="15">
        <f t="shared" si="5"/>
        <v>3.1093177712677966</v>
      </c>
      <c r="I41" s="15">
        <f t="shared" si="6"/>
        <v>6.4612505816527328</v>
      </c>
      <c r="J41" s="15">
        <f t="shared" si="7"/>
        <v>2.4236056125407135</v>
      </c>
      <c r="K41" s="15">
        <f t="shared" si="8"/>
        <v>3.4915668163887457</v>
      </c>
      <c r="L41" s="14">
        <v>0.69</v>
      </c>
      <c r="M41" s="16">
        <f t="shared" si="9"/>
        <v>6.5894999999999994E-4</v>
      </c>
      <c r="N41" s="14">
        <v>5.8999999999999997E-2</v>
      </c>
      <c r="O41" s="15">
        <f t="shared" si="10"/>
        <v>1.2565978161022505E-2</v>
      </c>
      <c r="P41" s="15">
        <f t="shared" si="11"/>
        <v>4.5897235233134701</v>
      </c>
      <c r="Q41" s="17">
        <f t="shared" si="12"/>
        <v>3.7386295030721644</v>
      </c>
      <c r="R41" s="17" t="e">
        <f t="shared" si="13"/>
        <v>#NUM!</v>
      </c>
      <c r="S41" s="17" t="e">
        <f t="shared" si="14"/>
        <v>#NUM!</v>
      </c>
      <c r="T41" s="18" t="e">
        <f t="shared" si="15"/>
        <v>#NUM!</v>
      </c>
      <c r="U41" s="42"/>
    </row>
    <row r="42" spans="1:21" x14ac:dyDescent="0.25">
      <c r="A42" s="13" t="s">
        <v>54</v>
      </c>
      <c r="B42" s="14">
        <v>1.2</v>
      </c>
      <c r="C42" s="15">
        <f t="shared" si="0"/>
        <v>1.6879876601755583</v>
      </c>
      <c r="D42" s="15">
        <f t="shared" si="1"/>
        <v>1.2387631882338266</v>
      </c>
      <c r="E42" s="15">
        <f t="shared" si="2"/>
        <v>1.7846238756919433</v>
      </c>
      <c r="F42" s="15">
        <f t="shared" si="3"/>
        <v>3.5033706154587061</v>
      </c>
      <c r="G42" s="15">
        <f t="shared" si="4"/>
        <v>1.7846238756919433</v>
      </c>
      <c r="H42" s="15">
        <f t="shared" si="5"/>
        <v>2.571017937843791</v>
      </c>
      <c r="I42" s="15">
        <f t="shared" si="6"/>
        <v>4.4177036553705804</v>
      </c>
      <c r="J42" s="15">
        <f t="shared" si="7"/>
        <v>2.00401951890571</v>
      </c>
      <c r="K42" s="15">
        <f t="shared" si="8"/>
        <v>2.8870902160815044</v>
      </c>
      <c r="L42" s="14">
        <v>0.28000000000000003</v>
      </c>
      <c r="M42" s="16">
        <f t="shared" si="9"/>
        <v>2.6740000000000005E-4</v>
      </c>
      <c r="N42" s="14">
        <v>6.3500000000000001E-2</v>
      </c>
      <c r="O42" s="15">
        <f t="shared" si="10"/>
        <v>1.4605673318659071E-2</v>
      </c>
      <c r="P42" s="15">
        <f t="shared" si="11"/>
        <v>5.3347221796402255</v>
      </c>
      <c r="Q42" s="17">
        <f t="shared" si="12"/>
        <v>5.0474302632721146</v>
      </c>
      <c r="R42" s="17" t="e">
        <f t="shared" si="13"/>
        <v>#NUM!</v>
      </c>
      <c r="S42" s="17" t="e">
        <f t="shared" si="14"/>
        <v>#NUM!</v>
      </c>
      <c r="T42" s="18" t="e">
        <f t="shared" si="15"/>
        <v>#NUM!</v>
      </c>
      <c r="U42" s="42"/>
    </row>
    <row r="43" spans="1:21" x14ac:dyDescent="0.25">
      <c r="A43" s="13" t="s">
        <v>55</v>
      </c>
      <c r="B43" s="14">
        <v>0.92</v>
      </c>
      <c r="C43" s="15">
        <f t="shared" si="0"/>
        <v>0.47780482230834859</v>
      </c>
      <c r="D43" s="15">
        <f t="shared" si="1"/>
        <v>0.65906602118476476</v>
      </c>
      <c r="E43" s="15">
        <f t="shared" si="2"/>
        <v>0.94948329772422091</v>
      </c>
      <c r="F43" s="15">
        <f t="shared" si="3"/>
        <v>0.99167038592298784</v>
      </c>
      <c r="G43" s="15">
        <f t="shared" si="4"/>
        <v>0.94948329772422091</v>
      </c>
      <c r="H43" s="15">
        <f t="shared" si="5"/>
        <v>1.3678728741570592</v>
      </c>
      <c r="I43" s="15">
        <f t="shared" si="6"/>
        <v>1.250483140288922</v>
      </c>
      <c r="J43" s="15">
        <f t="shared" si="7"/>
        <v>1.0662095735867836</v>
      </c>
      <c r="K43" s="15">
        <f t="shared" si="8"/>
        <v>1.5360345541323386</v>
      </c>
      <c r="L43" s="14">
        <v>0.23</v>
      </c>
      <c r="M43" s="16">
        <f t="shared" si="9"/>
        <v>2.1965E-4</v>
      </c>
      <c r="N43" s="14">
        <v>6.5000000000000002E-2</v>
      </c>
      <c r="O43" s="15">
        <f t="shared" si="10"/>
        <v>1.7275247715192656E-2</v>
      </c>
      <c r="P43" s="15">
        <f t="shared" si="11"/>
        <v>6.3097842279741174</v>
      </c>
      <c r="Q43" s="17">
        <f t="shared" si="12"/>
        <v>13.670854070586611</v>
      </c>
      <c r="R43" s="17" t="e">
        <f t="shared" si="13"/>
        <v>#NUM!</v>
      </c>
      <c r="S43" s="17" t="e">
        <f t="shared" si="14"/>
        <v>#NUM!</v>
      </c>
      <c r="T43" s="18" t="e">
        <f t="shared" si="15"/>
        <v>#NUM!</v>
      </c>
      <c r="U43" s="42"/>
    </row>
    <row r="44" spans="1:21" x14ac:dyDescent="0.25">
      <c r="A44" s="13" t="s">
        <v>56</v>
      </c>
      <c r="B44" s="14">
        <v>1.23</v>
      </c>
      <c r="C44" s="15">
        <f t="shared" si="0"/>
        <v>1.8980499094032801</v>
      </c>
      <c r="D44" s="15">
        <f t="shared" si="1"/>
        <v>1.31358285526241</v>
      </c>
      <c r="E44" s="15">
        <f t="shared" si="2"/>
        <v>1.8924128101862796</v>
      </c>
      <c r="F44" s="15">
        <f t="shared" si="3"/>
        <v>3.9393488685728455</v>
      </c>
      <c r="G44" s="15">
        <f t="shared" si="4"/>
        <v>1.8924128101862796</v>
      </c>
      <c r="H44" s="15">
        <f t="shared" si="5"/>
        <v>2.7263040392238698</v>
      </c>
      <c r="I44" s="15">
        <f t="shared" si="6"/>
        <v>4.9674664221032216</v>
      </c>
      <c r="J44" s="15">
        <f t="shared" si="7"/>
        <v>2.1250596616444404</v>
      </c>
      <c r="K44" s="15">
        <f t="shared" si="8"/>
        <v>3.0614666672873869</v>
      </c>
      <c r="L44" s="14">
        <v>2.13</v>
      </c>
      <c r="M44" s="16">
        <f t="shared" si="9"/>
        <v>2.0341499999999998E-3</v>
      </c>
      <c r="N44" s="14">
        <v>7.0000000000000007E-2</v>
      </c>
      <c r="O44" s="15">
        <f t="shared" si="10"/>
        <v>1.668536406129701E-2</v>
      </c>
      <c r="P44" s="15">
        <f t="shared" si="11"/>
        <v>6.0943292233887334</v>
      </c>
      <c r="Q44" s="17">
        <f t="shared" si="12"/>
        <v>4.6010381269402609</v>
      </c>
      <c r="R44" s="17" t="e">
        <f t="shared" si="13"/>
        <v>#NUM!</v>
      </c>
      <c r="S44" s="17" t="e">
        <f t="shared" si="14"/>
        <v>#NUM!</v>
      </c>
      <c r="T44" s="18" t="e">
        <f t="shared" si="15"/>
        <v>#NUM!</v>
      </c>
      <c r="U44" s="42"/>
    </row>
    <row r="45" spans="1:21" x14ac:dyDescent="0.25">
      <c r="A45" s="13" t="s">
        <v>57</v>
      </c>
      <c r="B45" s="14">
        <v>1.2</v>
      </c>
      <c r="C45" s="15">
        <f t="shared" si="0"/>
        <v>1.6879876601755583</v>
      </c>
      <c r="D45" s="15">
        <f t="shared" si="1"/>
        <v>1.2387631882338266</v>
      </c>
      <c r="E45" s="15">
        <f t="shared" si="2"/>
        <v>1.7846238756919433</v>
      </c>
      <c r="F45" s="15">
        <f t="shared" si="3"/>
        <v>3.5033706154587061</v>
      </c>
      <c r="G45" s="15">
        <f t="shared" si="4"/>
        <v>1.7846238756919433</v>
      </c>
      <c r="H45" s="15">
        <f t="shared" si="5"/>
        <v>2.571017937843791</v>
      </c>
      <c r="I45" s="15">
        <f t="shared" si="6"/>
        <v>4.4177036553705804</v>
      </c>
      <c r="J45" s="15">
        <f t="shared" si="7"/>
        <v>2.00401951890571</v>
      </c>
      <c r="K45" s="15">
        <f t="shared" si="8"/>
        <v>2.8870902160815044</v>
      </c>
      <c r="L45" s="14">
        <v>1.9</v>
      </c>
      <c r="M45" s="16">
        <f t="shared" si="9"/>
        <v>1.8144999999999999E-3</v>
      </c>
      <c r="N45" s="14">
        <v>7.0999999999999994E-2</v>
      </c>
      <c r="O45" s="15">
        <f t="shared" si="10"/>
        <v>1.7257139243244016E-2</v>
      </c>
      <c r="P45" s="15">
        <f t="shared" si="11"/>
        <v>6.3031701085948768</v>
      </c>
      <c r="Q45" s="17">
        <f t="shared" si="12"/>
        <v>5.0474302632721146</v>
      </c>
      <c r="R45" s="17" t="e">
        <f t="shared" si="13"/>
        <v>#NUM!</v>
      </c>
      <c r="S45" s="17" t="e">
        <f t="shared" si="14"/>
        <v>#NUM!</v>
      </c>
      <c r="T45" s="18" t="e">
        <f t="shared" si="15"/>
        <v>#NUM!</v>
      </c>
      <c r="U45" s="42"/>
    </row>
    <row r="46" spans="1:21" x14ac:dyDescent="0.25">
      <c r="A46" s="13" t="s">
        <v>58</v>
      </c>
      <c r="B46" s="14">
        <v>0.7</v>
      </c>
      <c r="C46" s="15">
        <f t="shared" si="0"/>
        <v>0.1304589980656245</v>
      </c>
      <c r="D46" s="15">
        <f t="shared" si="1"/>
        <v>0.34438218471716525</v>
      </c>
      <c r="E46" s="15">
        <f t="shared" si="2"/>
        <v>0.49613410783175194</v>
      </c>
      <c r="F46" s="15">
        <f t="shared" si="3"/>
        <v>0.27076395824940935</v>
      </c>
      <c r="G46" s="15">
        <f t="shared" si="4"/>
        <v>0.49613410783175194</v>
      </c>
      <c r="H46" s="15">
        <f t="shared" si="5"/>
        <v>0.71475547771487125</v>
      </c>
      <c r="I46" s="15">
        <f t="shared" si="6"/>
        <v>0.3414297427805556</v>
      </c>
      <c r="J46" s="15">
        <f t="shared" si="7"/>
        <v>0.55712716255362249</v>
      </c>
      <c r="K46" s="15">
        <f t="shared" si="8"/>
        <v>0.80262510666568665</v>
      </c>
      <c r="L46" s="14">
        <v>13.75</v>
      </c>
      <c r="M46" s="16">
        <f t="shared" si="9"/>
        <v>1.3131250000000001E-2</v>
      </c>
      <c r="N46" s="14">
        <v>7.1999999999999995E-2</v>
      </c>
      <c r="O46" s="15">
        <f t="shared" si="10"/>
        <v>2.2877786915544842E-2</v>
      </c>
      <c r="P46" s="15">
        <f t="shared" si="11"/>
        <v>8.3561116709027541</v>
      </c>
      <c r="Q46" s="17">
        <f t="shared" si="12"/>
        <v>38.096260692573708</v>
      </c>
      <c r="R46" s="17" t="e">
        <f t="shared" si="13"/>
        <v>#NUM!</v>
      </c>
      <c r="S46" s="17" t="e">
        <f t="shared" si="14"/>
        <v>#NUM!</v>
      </c>
      <c r="T46" s="18" t="e">
        <f t="shared" si="15"/>
        <v>#NUM!</v>
      </c>
      <c r="U46" s="42"/>
    </row>
    <row r="47" spans="1:21" x14ac:dyDescent="0.25">
      <c r="A47" s="13" t="s">
        <v>59</v>
      </c>
      <c r="B47" s="14">
        <v>0.98</v>
      </c>
      <c r="C47" s="15">
        <f t="shared" si="0"/>
        <v>0.64503340766062633</v>
      </c>
      <c r="D47" s="15">
        <f t="shared" si="1"/>
        <v>0.76576367566254133</v>
      </c>
      <c r="E47" s="15">
        <f t="shared" si="2"/>
        <v>1.1031972468228008</v>
      </c>
      <c r="F47" s="15">
        <f t="shared" si="3"/>
        <v>1.3387485819371487</v>
      </c>
      <c r="G47" s="15">
        <f t="shared" si="4"/>
        <v>1.1031972468228008</v>
      </c>
      <c r="H47" s="15">
        <f t="shared" si="5"/>
        <v>1.5893208362807461</v>
      </c>
      <c r="I47" s="15">
        <f t="shared" si="6"/>
        <v>1.6881441198226075</v>
      </c>
      <c r="J47" s="15">
        <f t="shared" si="7"/>
        <v>1.2388205974094904</v>
      </c>
      <c r="K47" s="15">
        <f t="shared" si="8"/>
        <v>1.7847065822064301</v>
      </c>
      <c r="L47" s="14">
        <v>1.37</v>
      </c>
      <c r="M47" s="16">
        <f t="shared" si="9"/>
        <v>1.3083500000000002E-3</v>
      </c>
      <c r="N47" s="14">
        <v>7.3999999999999996E-2</v>
      </c>
      <c r="O47" s="15">
        <f t="shared" si="10"/>
        <v>2.0320988611302937E-2</v>
      </c>
      <c r="P47" s="15">
        <f t="shared" si="11"/>
        <v>7.4222410902783977</v>
      </c>
      <c r="Q47" s="17">
        <f t="shared" si="12"/>
        <v>10.78703818649473</v>
      </c>
      <c r="R47" s="17" t="e">
        <f t="shared" si="13"/>
        <v>#NUM!</v>
      </c>
      <c r="S47" s="17" t="e">
        <f t="shared" si="14"/>
        <v>#NUM!</v>
      </c>
      <c r="T47" s="18" t="e">
        <f t="shared" si="15"/>
        <v>#NUM!</v>
      </c>
      <c r="U47" s="42"/>
    </row>
    <row r="48" spans="1:21" x14ac:dyDescent="0.25">
      <c r="A48" s="13" t="s">
        <v>60</v>
      </c>
      <c r="B48" s="14">
        <v>0.79</v>
      </c>
      <c r="C48" s="15">
        <f t="shared" si="0"/>
        <v>0.23173254556351036</v>
      </c>
      <c r="D48" s="15">
        <f t="shared" si="1"/>
        <v>0.45898360592975662</v>
      </c>
      <c r="E48" s="15">
        <f t="shared" si="2"/>
        <v>0.66123461648975934</v>
      </c>
      <c r="F48" s="15">
        <f t="shared" si="3"/>
        <v>0.48095433984879504</v>
      </c>
      <c r="G48" s="15">
        <f t="shared" si="4"/>
        <v>0.66123461648975934</v>
      </c>
      <c r="H48" s="15">
        <f t="shared" si="5"/>
        <v>0.95260748400515527</v>
      </c>
      <c r="I48" s="15">
        <f t="shared" si="6"/>
        <v>0.6064770126920106</v>
      </c>
      <c r="J48" s="15">
        <f t="shared" si="7"/>
        <v>0.74252457118328319</v>
      </c>
      <c r="K48" s="15">
        <f t="shared" si="8"/>
        <v>1.0697178367972948</v>
      </c>
      <c r="L48" s="14">
        <v>1.08</v>
      </c>
      <c r="M48" s="16">
        <f t="shared" si="9"/>
        <v>1.0314E-3</v>
      </c>
      <c r="N48" s="14">
        <v>8.7999999999999995E-2</v>
      </c>
      <c r="O48" s="15">
        <f t="shared" si="10"/>
        <v>2.9351286839631317E-2</v>
      </c>
      <c r="P48" s="15">
        <f t="shared" si="11"/>
        <v>10.720557518175339</v>
      </c>
      <c r="Q48" s="17">
        <f t="shared" si="12"/>
        <v>24.204627737379059</v>
      </c>
      <c r="R48" s="17" t="e">
        <f t="shared" si="13"/>
        <v>#NUM!</v>
      </c>
      <c r="S48" s="17" t="e">
        <f t="shared" si="14"/>
        <v>#NUM!</v>
      </c>
      <c r="T48" s="18" t="e">
        <f t="shared" si="15"/>
        <v>#NUM!</v>
      </c>
      <c r="U48" s="42"/>
    </row>
    <row r="49" spans="1:21" x14ac:dyDescent="0.25">
      <c r="A49" s="13" t="s">
        <v>61</v>
      </c>
      <c r="B49" s="14">
        <v>1.08</v>
      </c>
      <c r="C49" s="15">
        <f t="shared" si="0"/>
        <v>1.023342915379138</v>
      </c>
      <c r="D49" s="15">
        <f t="shared" si="1"/>
        <v>0.96452669286741977</v>
      </c>
      <c r="E49" s="15">
        <f t="shared" si="2"/>
        <v>1.3895451375880525</v>
      </c>
      <c r="F49" s="15">
        <f t="shared" si="3"/>
        <v>2.1239192583340603</v>
      </c>
      <c r="G49" s="15">
        <f t="shared" si="4"/>
        <v>1.3895451375880525</v>
      </c>
      <c r="H49" s="15">
        <f t="shared" si="5"/>
        <v>2.0018478531210597</v>
      </c>
      <c r="I49" s="15">
        <f t="shared" si="6"/>
        <v>2.6782338784975583</v>
      </c>
      <c r="J49" s="15">
        <f t="shared" si="7"/>
        <v>1.5603711325711638</v>
      </c>
      <c r="K49" s="15">
        <f t="shared" si="8"/>
        <v>2.2479482798461619</v>
      </c>
      <c r="L49" s="14">
        <v>4.3999999999999997E-2</v>
      </c>
      <c r="M49" s="16">
        <f t="shared" si="9"/>
        <v>4.2020000000000001E-5</v>
      </c>
      <c r="N49" s="14">
        <v>0.09</v>
      </c>
      <c r="O49" s="15">
        <f t="shared" si="10"/>
        <v>2.5980256706233024E-2</v>
      </c>
      <c r="P49" s="15">
        <f t="shared" si="11"/>
        <v>9.4892887619516113</v>
      </c>
      <c r="Q49" s="17">
        <f t="shared" si="12"/>
        <v>7.4930894471078489</v>
      </c>
      <c r="R49" s="17" t="e">
        <f t="shared" si="13"/>
        <v>#NUM!</v>
      </c>
      <c r="S49" s="17" t="e">
        <f t="shared" si="14"/>
        <v>#NUM!</v>
      </c>
      <c r="T49" s="18" t="e">
        <f t="shared" si="15"/>
        <v>#NUM!</v>
      </c>
      <c r="U49" s="42"/>
    </row>
    <row r="50" spans="1:21" x14ac:dyDescent="0.25">
      <c r="A50" s="13" t="s">
        <v>62</v>
      </c>
      <c r="B50" s="14">
        <v>1.27</v>
      </c>
      <c r="C50" s="15">
        <f t="shared" si="0"/>
        <v>2.2096628963089189</v>
      </c>
      <c r="D50" s="15">
        <f t="shared" si="1"/>
        <v>1.4173159320313613</v>
      </c>
      <c r="E50" s="15">
        <f t="shared" si="2"/>
        <v>2.0418558411539642</v>
      </c>
      <c r="F50" s="15">
        <f t="shared" si="3"/>
        <v>4.5860928036600193</v>
      </c>
      <c r="G50" s="15">
        <f t="shared" si="4"/>
        <v>2.0418558411539642</v>
      </c>
      <c r="H50" s="15">
        <f t="shared" si="5"/>
        <v>2.9415991042160323</v>
      </c>
      <c r="I50" s="15">
        <f t="shared" si="6"/>
        <v>5.7830019048512478</v>
      </c>
      <c r="J50" s="15">
        <f t="shared" si="7"/>
        <v>2.2928747150587361</v>
      </c>
      <c r="K50" s="15">
        <f t="shared" si="8"/>
        <v>3.3032293817983542</v>
      </c>
      <c r="L50" s="14">
        <v>0.4</v>
      </c>
      <c r="M50" s="16">
        <f t="shared" si="9"/>
        <v>3.8200000000000002E-4</v>
      </c>
      <c r="N50" s="14">
        <v>0.104</v>
      </c>
      <c r="O50" s="15">
        <f t="shared" si="10"/>
        <v>2.9756568213193845E-2</v>
      </c>
      <c r="P50" s="15">
        <f t="shared" si="11"/>
        <v>10.868586539869051</v>
      </c>
      <c r="Q50" s="17">
        <f t="shared" si="12"/>
        <v>4.0807129517639282</v>
      </c>
      <c r="R50" s="17" t="e">
        <f t="shared" si="13"/>
        <v>#NUM!</v>
      </c>
      <c r="S50" s="17" t="e">
        <f t="shared" si="14"/>
        <v>#NUM!</v>
      </c>
      <c r="T50" s="18" t="e">
        <f t="shared" si="15"/>
        <v>#NUM!</v>
      </c>
      <c r="U50" s="43"/>
    </row>
    <row r="51" spans="1:21" x14ac:dyDescent="0.25">
      <c r="A51" s="13" t="s">
        <v>63</v>
      </c>
      <c r="B51" s="14">
        <v>0.79</v>
      </c>
      <c r="C51" s="15">
        <f t="shared" si="0"/>
        <v>0.23173254556351036</v>
      </c>
      <c r="D51" s="15">
        <f t="shared" si="1"/>
        <v>0.45898360592975662</v>
      </c>
      <c r="E51" s="15">
        <f t="shared" si="2"/>
        <v>0.66123461648975934</v>
      </c>
      <c r="F51" s="15">
        <f t="shared" si="3"/>
        <v>0.48095433984879504</v>
      </c>
      <c r="G51" s="15">
        <f t="shared" si="4"/>
        <v>0.66123461648975934</v>
      </c>
      <c r="H51" s="15">
        <f t="shared" si="5"/>
        <v>0.95260748400515527</v>
      </c>
      <c r="I51" s="15">
        <f t="shared" si="6"/>
        <v>0.6064770126920106</v>
      </c>
      <c r="J51" s="15">
        <f t="shared" si="7"/>
        <v>0.74252457118328319</v>
      </c>
      <c r="K51" s="15">
        <f t="shared" si="8"/>
        <v>1.0697178367972948</v>
      </c>
      <c r="L51" s="14">
        <v>4.01</v>
      </c>
      <c r="M51" s="16">
        <f t="shared" si="9"/>
        <v>3.8295499999999997E-3</v>
      </c>
      <c r="N51" s="14">
        <v>0.11</v>
      </c>
      <c r="O51" s="15">
        <f t="shared" si="10"/>
        <v>4.0947311948441201E-2</v>
      </c>
      <c r="P51" s="15">
        <f t="shared" si="11"/>
        <v>14.956005689168149</v>
      </c>
      <c r="Q51" s="17">
        <f t="shared" si="12"/>
        <v>24.204627737379059</v>
      </c>
      <c r="R51" s="17" t="e">
        <f t="shared" si="13"/>
        <v>#NUM!</v>
      </c>
      <c r="S51" s="17" t="e">
        <f t="shared" si="14"/>
        <v>#NUM!</v>
      </c>
      <c r="T51" s="18" t="e">
        <f t="shared" si="15"/>
        <v>#NUM!</v>
      </c>
      <c r="U51" s="42"/>
    </row>
    <row r="52" spans="1:21" x14ac:dyDescent="0.25">
      <c r="A52" s="13" t="s">
        <v>64</v>
      </c>
      <c r="B52" s="14">
        <v>0.83</v>
      </c>
      <c r="C52" s="15">
        <f t="shared" si="0"/>
        <v>0.29300787143608004</v>
      </c>
      <c r="D52" s="15">
        <f t="shared" si="1"/>
        <v>0.51611122077960891</v>
      </c>
      <c r="E52" s="15">
        <f t="shared" si="2"/>
        <v>0.74353550046076078</v>
      </c>
      <c r="F52" s="15">
        <f t="shared" si="3"/>
        <v>0.60812954448997747</v>
      </c>
      <c r="G52" s="15">
        <f t="shared" si="4"/>
        <v>0.74353550046076078</v>
      </c>
      <c r="H52" s="15">
        <f t="shared" si="5"/>
        <v>1.0711742318067354</v>
      </c>
      <c r="I52" s="15">
        <f t="shared" si="6"/>
        <v>0.76684325083330174</v>
      </c>
      <c r="J52" s="15">
        <f t="shared" si="7"/>
        <v>0.83494324838893941</v>
      </c>
      <c r="K52" s="15">
        <f t="shared" si="8"/>
        <v>1.2028607808786689</v>
      </c>
      <c r="L52" s="14">
        <v>4.7E-2</v>
      </c>
      <c r="M52" s="16">
        <f t="shared" si="9"/>
        <v>4.4885000000000001E-5</v>
      </c>
      <c r="N52" s="14">
        <v>0.114</v>
      </c>
      <c r="O52" s="15">
        <f t="shared" si="10"/>
        <v>4.2248032461949907E-2</v>
      </c>
      <c r="P52" s="15">
        <f t="shared" si="11"/>
        <v>15.431093856727204</v>
      </c>
      <c r="Q52" s="17">
        <f t="shared" si="12"/>
        <v>20.112087675724997</v>
      </c>
      <c r="R52" s="17" t="e">
        <f t="shared" si="13"/>
        <v>#NUM!</v>
      </c>
      <c r="S52" s="17" t="e">
        <f t="shared" si="14"/>
        <v>#NUM!</v>
      </c>
      <c r="T52" s="18" t="e">
        <f t="shared" si="15"/>
        <v>#NUM!</v>
      </c>
      <c r="U52" s="42"/>
    </row>
    <row r="53" spans="1:21" x14ac:dyDescent="0.25">
      <c r="A53" s="19" t="s">
        <v>65</v>
      </c>
      <c r="B53" s="14">
        <v>1.03</v>
      </c>
      <c r="C53" s="15">
        <f t="shared" si="0"/>
        <v>0.81702466218936354</v>
      </c>
      <c r="D53" s="15">
        <f t="shared" si="1"/>
        <v>0.86182927131736564</v>
      </c>
      <c r="E53" s="15">
        <f t="shared" si="2"/>
        <v>1.2415941230510983</v>
      </c>
      <c r="F53" s="15">
        <f t="shared" si="3"/>
        <v>1.6957115630345285</v>
      </c>
      <c r="G53" s="15">
        <f t="shared" si="4"/>
        <v>1.2415941230510983</v>
      </c>
      <c r="H53" s="15">
        <f t="shared" si="5"/>
        <v>1.7887022612247214</v>
      </c>
      <c r="I53" s="15">
        <f t="shared" si="6"/>
        <v>2.138269681608024</v>
      </c>
      <c r="J53" s="15">
        <f t="shared" si="7"/>
        <v>1.3942315190579244</v>
      </c>
      <c r="K53" s="15">
        <f t="shared" si="8"/>
        <v>2.0085992874074288</v>
      </c>
      <c r="L53" s="14">
        <v>0.78400000000000003</v>
      </c>
      <c r="M53" s="16">
        <f t="shared" si="9"/>
        <v>7.4872000000000003E-4</v>
      </c>
      <c r="N53" s="14">
        <v>0.115</v>
      </c>
      <c r="O53" s="15">
        <f t="shared" si="10"/>
        <v>3.8412304104518798E-2</v>
      </c>
      <c r="P53" s="15">
        <f t="shared" si="11"/>
        <v>14.030094074175491</v>
      </c>
      <c r="Q53" s="17">
        <f t="shared" si="12"/>
        <v>8.9507702012366543</v>
      </c>
      <c r="R53" s="17" t="e">
        <f t="shared" si="13"/>
        <v>#NUM!</v>
      </c>
      <c r="S53" s="17" t="e">
        <f t="shared" si="14"/>
        <v>#NUM!</v>
      </c>
      <c r="T53" s="18" t="e">
        <f t="shared" si="15"/>
        <v>#NUM!</v>
      </c>
      <c r="U53" s="42"/>
    </row>
    <row r="54" spans="1:21" x14ac:dyDescent="0.25">
      <c r="A54" s="13" t="s">
        <v>66</v>
      </c>
      <c r="B54" s="14">
        <v>0.78</v>
      </c>
      <c r="C54" s="15">
        <f t="shared" si="0"/>
        <v>0.21812613870507719</v>
      </c>
      <c r="D54" s="15">
        <f t="shared" si="1"/>
        <v>0.44530494016110844</v>
      </c>
      <c r="E54" s="15">
        <f t="shared" si="2"/>
        <v>0.64152845008910597</v>
      </c>
      <c r="F54" s="15">
        <f t="shared" si="3"/>
        <v>0.45271462750110358</v>
      </c>
      <c r="G54" s="15">
        <f t="shared" si="4"/>
        <v>0.64152845008910597</v>
      </c>
      <c r="H54" s="15">
        <f t="shared" si="5"/>
        <v>0.92421780033437595</v>
      </c>
      <c r="I54" s="15">
        <f t="shared" si="6"/>
        <v>0.57086711178271843</v>
      </c>
      <c r="J54" s="15">
        <f t="shared" si="7"/>
        <v>0.72039579511588836</v>
      </c>
      <c r="K54" s="15">
        <f t="shared" si="8"/>
        <v>1.0378380211191922</v>
      </c>
      <c r="L54" s="14">
        <v>0.122</v>
      </c>
      <c r="M54" s="16">
        <f t="shared" si="9"/>
        <v>1.1650999999999999E-4</v>
      </c>
      <c r="N54" s="14">
        <v>0.11899999999999999</v>
      </c>
      <c r="O54" s="15">
        <f t="shared" si="10"/>
        <v>4.6477280393551985E-2</v>
      </c>
      <c r="P54" s="15">
        <f t="shared" si="11"/>
        <v>16.975826663744861</v>
      </c>
      <c r="Q54" s="17">
        <f t="shared" si="12"/>
        <v>25.388979206603885</v>
      </c>
      <c r="R54" s="17" t="e">
        <f t="shared" si="13"/>
        <v>#NUM!</v>
      </c>
      <c r="S54" s="17" t="e">
        <f t="shared" si="14"/>
        <v>#NUM!</v>
      </c>
      <c r="T54" s="18" t="e">
        <f t="shared" si="15"/>
        <v>#NUM!</v>
      </c>
      <c r="U54" s="42"/>
    </row>
    <row r="55" spans="1:21" x14ac:dyDescent="0.25">
      <c r="A55" s="13" t="s">
        <v>67</v>
      </c>
      <c r="B55" s="14">
        <v>0.75</v>
      </c>
      <c r="C55" s="15">
        <f t="shared" si="0"/>
        <v>0.18105034212648016</v>
      </c>
      <c r="D55" s="15">
        <f t="shared" si="1"/>
        <v>0.40569843494273178</v>
      </c>
      <c r="E55" s="15">
        <f t="shared" si="2"/>
        <v>0.58446934830371244</v>
      </c>
      <c r="F55" s="15">
        <f t="shared" si="3"/>
        <v>0.37576486101722301</v>
      </c>
      <c r="G55" s="15">
        <f t="shared" si="4"/>
        <v>0.58446934830371244</v>
      </c>
      <c r="H55" s="15">
        <f t="shared" si="5"/>
        <v>0.84201561969246219</v>
      </c>
      <c r="I55" s="15">
        <f t="shared" si="6"/>
        <v>0.47383448178469501</v>
      </c>
      <c r="J55" s="15">
        <f t="shared" si="7"/>
        <v>0.65632203970632297</v>
      </c>
      <c r="K55" s="15">
        <f t="shared" si="8"/>
        <v>0.94553018149716717</v>
      </c>
      <c r="L55" s="14">
        <v>0.62</v>
      </c>
      <c r="M55" s="16">
        <f t="shared" si="9"/>
        <v>5.9210000000000003E-4</v>
      </c>
      <c r="N55" s="14">
        <v>0.122</v>
      </c>
      <c r="O55" s="15">
        <f t="shared" si="10"/>
        <v>4.9185574841689755E-2</v>
      </c>
      <c r="P55" s="15">
        <f t="shared" si="11"/>
        <v>17.965031210927183</v>
      </c>
      <c r="Q55" s="17">
        <f t="shared" si="12"/>
        <v>29.411709127177467</v>
      </c>
      <c r="R55" s="17" t="e">
        <f t="shared" si="13"/>
        <v>#NUM!</v>
      </c>
      <c r="S55" s="17" t="e">
        <f t="shared" si="14"/>
        <v>#NUM!</v>
      </c>
      <c r="T55" s="18" t="e">
        <f t="shared" si="15"/>
        <v>#NUM!</v>
      </c>
      <c r="U55" s="42"/>
    </row>
    <row r="56" spans="1:21" x14ac:dyDescent="0.25">
      <c r="A56" s="13" t="s">
        <v>68</v>
      </c>
      <c r="B56" s="14">
        <v>0.96</v>
      </c>
      <c r="C56" s="15">
        <f t="shared" si="0"/>
        <v>0.58485297804473524</v>
      </c>
      <c r="D56" s="15">
        <f t="shared" si="1"/>
        <v>0.72916700795854295</v>
      </c>
      <c r="E56" s="15">
        <f t="shared" si="2"/>
        <v>1.050474266695794</v>
      </c>
      <c r="F56" s="15">
        <f t="shared" si="3"/>
        <v>1.2138458034890729</v>
      </c>
      <c r="G56" s="15">
        <f t="shared" si="4"/>
        <v>1.050474266695794</v>
      </c>
      <c r="H56" s="15">
        <f t="shared" si="5"/>
        <v>1.5133654882158436</v>
      </c>
      <c r="I56" s="15">
        <f t="shared" si="6"/>
        <v>1.5306433808253548</v>
      </c>
      <c r="J56" s="15">
        <f t="shared" si="7"/>
        <v>1.1796160318376927</v>
      </c>
      <c r="K56" s="15">
        <f t="shared" si="8"/>
        <v>1.6994135397000236</v>
      </c>
      <c r="L56" s="14">
        <v>5.7000000000000002E-2</v>
      </c>
      <c r="M56" s="16">
        <f t="shared" si="9"/>
        <v>5.4435000000000003E-5</v>
      </c>
      <c r="N56" s="14">
        <v>0.128</v>
      </c>
      <c r="O56" s="15">
        <f t="shared" si="10"/>
        <v>4.6737666506684705E-2</v>
      </c>
      <c r="P56" s="15">
        <f t="shared" si="11"/>
        <v>17.07093269156659</v>
      </c>
      <c r="Q56" s="17">
        <f t="shared" si="12"/>
        <v>11.654210982710676</v>
      </c>
      <c r="R56" s="17" t="e">
        <f t="shared" si="13"/>
        <v>#NUM!</v>
      </c>
      <c r="S56" s="17" t="e">
        <f t="shared" si="14"/>
        <v>#NUM!</v>
      </c>
      <c r="T56" s="18" t="e">
        <f t="shared" si="15"/>
        <v>#NUM!</v>
      </c>
      <c r="U56" s="42"/>
    </row>
    <row r="57" spans="1:21" x14ac:dyDescent="0.25">
      <c r="A57" s="13" t="s">
        <v>69</v>
      </c>
      <c r="B57" s="14">
        <v>1.39</v>
      </c>
      <c r="C57" s="15">
        <f t="shared" si="0"/>
        <v>3.3929592984217156</v>
      </c>
      <c r="D57" s="15">
        <f t="shared" si="1"/>
        <v>1.7562768725661255</v>
      </c>
      <c r="E57" s="15">
        <f t="shared" si="2"/>
        <v>2.5301798349172939</v>
      </c>
      <c r="F57" s="15">
        <f t="shared" si="3"/>
        <v>7.0419909967243157</v>
      </c>
      <c r="G57" s="15">
        <f t="shared" si="4"/>
        <v>2.5301798349172939</v>
      </c>
      <c r="H57" s="15">
        <f t="shared" si="5"/>
        <v>3.6451029430617701</v>
      </c>
      <c r="I57" s="15">
        <f t="shared" si="6"/>
        <v>8.8798567956369308</v>
      </c>
      <c r="J57" s="15">
        <f t="shared" si="7"/>
        <v>2.8412316144486818</v>
      </c>
      <c r="K57" s="15">
        <f t="shared" si="8"/>
        <v>4.0932196110422199</v>
      </c>
      <c r="L57" s="14">
        <v>0.78</v>
      </c>
      <c r="M57" s="16">
        <f t="shared" si="9"/>
        <v>7.4490000000000005E-4</v>
      </c>
      <c r="N57" s="14">
        <v>0.129</v>
      </c>
      <c r="O57" s="15">
        <f t="shared" si="10"/>
        <v>3.9288081989202167E-2</v>
      </c>
      <c r="P57" s="15">
        <f t="shared" si="11"/>
        <v>14.349971946556092</v>
      </c>
      <c r="Q57" s="17">
        <f t="shared" si="12"/>
        <v>2.9086703175575108</v>
      </c>
      <c r="R57" s="17" t="e">
        <f t="shared" si="13"/>
        <v>#NUM!</v>
      </c>
      <c r="S57" s="17" t="e">
        <f t="shared" si="14"/>
        <v>#NUM!</v>
      </c>
      <c r="T57" s="18" t="e">
        <f t="shared" si="15"/>
        <v>#NUM!</v>
      </c>
      <c r="U57" s="42"/>
    </row>
    <row r="58" spans="1:21" x14ac:dyDescent="0.25">
      <c r="A58" s="13" t="s">
        <v>70</v>
      </c>
      <c r="B58" s="14">
        <v>1.02</v>
      </c>
      <c r="C58" s="15">
        <f t="shared" si="0"/>
        <v>0.78002615384515728</v>
      </c>
      <c r="D58" s="15">
        <f t="shared" si="1"/>
        <v>0.8420894758360179</v>
      </c>
      <c r="E58" s="15">
        <f t="shared" si="2"/>
        <v>1.2131559916536712</v>
      </c>
      <c r="F58" s="15">
        <f t="shared" si="3"/>
        <v>1.6189222060937227</v>
      </c>
      <c r="G58" s="15">
        <f t="shared" si="4"/>
        <v>1.2131559916536712</v>
      </c>
      <c r="H58" s="15">
        <f t="shared" si="5"/>
        <v>1.7477328743766409</v>
      </c>
      <c r="I58" s="15">
        <f t="shared" si="6"/>
        <v>2.0414393259059809</v>
      </c>
      <c r="J58" s="15">
        <f t="shared" si="7"/>
        <v>1.3622972996529799</v>
      </c>
      <c r="K58" s="15">
        <f t="shared" si="8"/>
        <v>1.9625932622502689</v>
      </c>
      <c r="L58" s="14">
        <v>3.43</v>
      </c>
      <c r="M58" s="16">
        <f t="shared" si="9"/>
        <v>3.2756500000000002E-3</v>
      </c>
      <c r="N58" s="14">
        <v>0.14000000000000001</v>
      </c>
      <c r="O58" s="15">
        <f t="shared" si="10"/>
        <v>5.1784016651025604E-2</v>
      </c>
      <c r="P58" s="15">
        <f t="shared" si="11"/>
        <v>18.914112081787103</v>
      </c>
      <c r="Q58" s="17">
        <f t="shared" si="12"/>
        <v>9.2843040766010105</v>
      </c>
      <c r="R58" s="17" t="e">
        <f t="shared" si="13"/>
        <v>#NUM!</v>
      </c>
      <c r="S58" s="17" t="e">
        <f t="shared" si="14"/>
        <v>#NUM!</v>
      </c>
      <c r="T58" s="18" t="e">
        <f t="shared" si="15"/>
        <v>#NUM!</v>
      </c>
      <c r="U58" s="42"/>
    </row>
    <row r="59" spans="1:21" x14ac:dyDescent="0.25">
      <c r="A59" s="13" t="s">
        <v>71</v>
      </c>
      <c r="B59" s="14">
        <v>0.95</v>
      </c>
      <c r="C59" s="15">
        <f t="shared" si="0"/>
        <v>0.55647476384197769</v>
      </c>
      <c r="D59" s="15">
        <f t="shared" si="1"/>
        <v>0.71125673912255649</v>
      </c>
      <c r="E59" s="15">
        <f t="shared" si="2"/>
        <v>1.0246718424000461</v>
      </c>
      <c r="F59" s="15">
        <f t="shared" si="3"/>
        <v>1.1549476230682554</v>
      </c>
      <c r="G59" s="15">
        <f t="shared" si="4"/>
        <v>1.0246718424000461</v>
      </c>
      <c r="H59" s="15">
        <f t="shared" si="5"/>
        <v>1.4761932321411551</v>
      </c>
      <c r="I59" s="15">
        <f t="shared" si="6"/>
        <v>1.4563735602726544</v>
      </c>
      <c r="J59" s="15">
        <f t="shared" si="7"/>
        <v>1.1506415444803961</v>
      </c>
      <c r="K59" s="15">
        <f t="shared" si="8"/>
        <v>1.6576714517732023</v>
      </c>
      <c r="L59" s="14">
        <v>0.14000000000000001</v>
      </c>
      <c r="M59" s="16">
        <f t="shared" si="9"/>
        <v>1.3370000000000002E-4</v>
      </c>
      <c r="N59" s="14">
        <v>0.14899999999999999</v>
      </c>
      <c r="O59" s="15">
        <f t="shared" si="10"/>
        <v>5.9004759087406655E-2</v>
      </c>
      <c r="P59" s="15">
        <f t="shared" si="11"/>
        <v>21.551488256675281</v>
      </c>
      <c r="Q59" s="17">
        <f t="shared" si="12"/>
        <v>12.120944988469198</v>
      </c>
      <c r="R59" s="17" t="e">
        <f t="shared" si="13"/>
        <v>#NUM!</v>
      </c>
      <c r="S59" s="17" t="e">
        <f t="shared" si="14"/>
        <v>#NUM!</v>
      </c>
      <c r="T59" s="18" t="e">
        <f t="shared" si="15"/>
        <v>#NUM!</v>
      </c>
      <c r="U59" s="42"/>
    </row>
    <row r="60" spans="1:21" x14ac:dyDescent="0.25">
      <c r="A60" s="13" t="s">
        <v>72</v>
      </c>
      <c r="B60" s="14">
        <v>0.79</v>
      </c>
      <c r="C60" s="15">
        <f t="shared" si="0"/>
        <v>0.23173254556351036</v>
      </c>
      <c r="D60" s="15">
        <f t="shared" si="1"/>
        <v>0.45898360592975662</v>
      </c>
      <c r="E60" s="15">
        <f t="shared" si="2"/>
        <v>0.66123461648975934</v>
      </c>
      <c r="F60" s="15">
        <f t="shared" si="3"/>
        <v>0.48095433984879504</v>
      </c>
      <c r="G60" s="15">
        <f t="shared" si="4"/>
        <v>0.66123461648975934</v>
      </c>
      <c r="H60" s="15">
        <f t="shared" si="5"/>
        <v>0.95260748400515527</v>
      </c>
      <c r="I60" s="15">
        <f t="shared" si="6"/>
        <v>0.6064770126920106</v>
      </c>
      <c r="J60" s="15">
        <f t="shared" si="7"/>
        <v>0.74252457118328319</v>
      </c>
      <c r="K60" s="15">
        <f t="shared" si="8"/>
        <v>1.0697178367972948</v>
      </c>
      <c r="L60" s="14">
        <v>0.72</v>
      </c>
      <c r="M60" s="16">
        <f t="shared" si="9"/>
        <v>6.8760000000000002E-4</v>
      </c>
      <c r="N60" s="14">
        <v>0.15</v>
      </c>
      <c r="O60" s="15">
        <f t="shared" si="10"/>
        <v>6.5333274354243923E-2</v>
      </c>
      <c r="P60" s="15">
        <f t="shared" si="11"/>
        <v>23.862978457887593</v>
      </c>
      <c r="Q60" s="17">
        <f t="shared" si="12"/>
        <v>24.204627737379059</v>
      </c>
      <c r="R60" s="17" t="e">
        <f t="shared" si="13"/>
        <v>#NUM!</v>
      </c>
      <c r="S60" s="17" t="e">
        <f t="shared" si="14"/>
        <v>#NUM!</v>
      </c>
      <c r="T60" s="18" t="e">
        <f t="shared" si="15"/>
        <v>#NUM!</v>
      </c>
      <c r="U60" s="42"/>
    </row>
    <row r="61" spans="1:21" x14ac:dyDescent="0.25">
      <c r="A61" s="13" t="s">
        <v>73</v>
      </c>
      <c r="B61" s="14">
        <v>1</v>
      </c>
      <c r="C61" s="15">
        <f t="shared" si="0"/>
        <v>0.71</v>
      </c>
      <c r="D61" s="15">
        <f t="shared" si="1"/>
        <v>0.8034018580103891</v>
      </c>
      <c r="E61" s="15">
        <f t="shared" si="2"/>
        <v>1.1574206847596227</v>
      </c>
      <c r="F61" s="15">
        <f t="shared" si="3"/>
        <v>1.4735849056603774</v>
      </c>
      <c r="G61" s="15">
        <f t="shared" si="4"/>
        <v>1.1574206847596227</v>
      </c>
      <c r="H61" s="15">
        <f t="shared" si="5"/>
        <v>1.6674378185121284</v>
      </c>
      <c r="I61" s="15">
        <f t="shared" si="6"/>
        <v>1.8581709270237761</v>
      </c>
      <c r="J61" s="15">
        <f t="shared" si="7"/>
        <v>1.2997100820161172</v>
      </c>
      <c r="K61" s="15">
        <f t="shared" si="8"/>
        <v>1.872427002896758</v>
      </c>
      <c r="L61" s="14">
        <v>0.48</v>
      </c>
      <c r="M61" s="16">
        <f t="shared" si="9"/>
        <v>4.5839999999999998E-4</v>
      </c>
      <c r="N61" s="14">
        <v>0.15</v>
      </c>
      <c r="O61" s="15">
        <f t="shared" si="10"/>
        <v>5.8081439452424867E-2</v>
      </c>
      <c r="P61" s="15">
        <f t="shared" si="11"/>
        <v>21.214245759998182</v>
      </c>
      <c r="Q61" s="17">
        <f t="shared" si="12"/>
        <v>10</v>
      </c>
      <c r="R61" s="17" t="e">
        <f t="shared" si="13"/>
        <v>#NUM!</v>
      </c>
      <c r="S61" s="17" t="e">
        <f t="shared" si="14"/>
        <v>#NUM!</v>
      </c>
      <c r="T61" s="18" t="e">
        <f t="shared" si="15"/>
        <v>#NUM!</v>
      </c>
      <c r="U61" s="42"/>
    </row>
    <row r="62" spans="1:21" x14ac:dyDescent="0.25">
      <c r="A62" s="13" t="s">
        <v>74</v>
      </c>
      <c r="B62" s="14">
        <v>0.95</v>
      </c>
      <c r="C62" s="15">
        <f t="shared" si="0"/>
        <v>0.55647476384197769</v>
      </c>
      <c r="D62" s="15">
        <f t="shared" si="1"/>
        <v>0.71125673912255649</v>
      </c>
      <c r="E62" s="15">
        <f t="shared" si="2"/>
        <v>1.0246718424000461</v>
      </c>
      <c r="F62" s="15">
        <f t="shared" si="3"/>
        <v>1.1549476230682554</v>
      </c>
      <c r="G62" s="15">
        <f t="shared" si="4"/>
        <v>1.0246718424000461</v>
      </c>
      <c r="H62" s="15">
        <f t="shared" si="5"/>
        <v>1.4761932321411551</v>
      </c>
      <c r="I62" s="15">
        <f t="shared" si="6"/>
        <v>1.4563735602726544</v>
      </c>
      <c r="J62" s="15">
        <f t="shared" si="7"/>
        <v>1.1506415444803961</v>
      </c>
      <c r="K62" s="15">
        <f t="shared" si="8"/>
        <v>1.6576714517732023</v>
      </c>
      <c r="L62" s="14">
        <v>1.04</v>
      </c>
      <c r="M62" s="16">
        <f t="shared" si="9"/>
        <v>9.9320000000000007E-4</v>
      </c>
      <c r="N62" s="14">
        <v>0.22</v>
      </c>
      <c r="O62" s="15">
        <f t="shared" si="10"/>
        <v>0.10581453199612829</v>
      </c>
      <c r="P62" s="15">
        <f t="shared" si="11"/>
        <v>38.64875781158586</v>
      </c>
      <c r="Q62" s="17">
        <f t="shared" si="12"/>
        <v>12.120944988469198</v>
      </c>
      <c r="R62" s="17" t="e">
        <f t="shared" si="13"/>
        <v>#NUM!</v>
      </c>
      <c r="S62" s="17" t="e">
        <f t="shared" si="14"/>
        <v>#NUM!</v>
      </c>
      <c r="T62" s="18" t="e">
        <f t="shared" si="15"/>
        <v>#NUM!</v>
      </c>
      <c r="U62" s="42"/>
    </row>
    <row r="63" spans="1:21" x14ac:dyDescent="0.25">
      <c r="A63" s="13" t="s">
        <v>75</v>
      </c>
      <c r="B63" s="14">
        <v>1.125</v>
      </c>
      <c r="C63" s="15">
        <f t="shared" si="0"/>
        <v>1.2423181503636154</v>
      </c>
      <c r="D63" s="15">
        <f t="shared" si="1"/>
        <v>1.0627229821050244</v>
      </c>
      <c r="E63" s="15">
        <f t="shared" si="2"/>
        <v>1.531011596990705</v>
      </c>
      <c r="F63" s="15">
        <f t="shared" si="3"/>
        <v>2.5783961611320323</v>
      </c>
      <c r="G63" s="15">
        <f t="shared" si="4"/>
        <v>1.531011596990705</v>
      </c>
      <c r="H63" s="15">
        <f t="shared" si="5"/>
        <v>2.205651472293447</v>
      </c>
      <c r="I63" s="15">
        <f t="shared" si="6"/>
        <v>3.2513231959431295</v>
      </c>
      <c r="J63" s="15">
        <f t="shared" si="7"/>
        <v>1.7192290016016771</v>
      </c>
      <c r="K63" s="15">
        <f t="shared" si="8"/>
        <v>2.4768068289265566</v>
      </c>
      <c r="L63" s="14">
        <v>0.11</v>
      </c>
      <c r="M63" s="16">
        <f t="shared" si="9"/>
        <v>1.0505000000000001E-4</v>
      </c>
      <c r="N63" s="14">
        <v>0.22900000000000001</v>
      </c>
      <c r="O63" s="15">
        <f t="shared" si="10"/>
        <v>0.1033134076788588</v>
      </c>
      <c r="P63" s="15">
        <f t="shared" si="11"/>
        <v>37.735222154703173</v>
      </c>
      <c r="Q63" s="17">
        <f t="shared" si="12"/>
        <v>6.4295124382285884</v>
      </c>
      <c r="R63" s="17" t="e">
        <f t="shared" si="13"/>
        <v>#NUM!</v>
      </c>
      <c r="S63" s="17" t="e">
        <f t="shared" si="14"/>
        <v>#NUM!</v>
      </c>
      <c r="T63" s="18" t="e">
        <f t="shared" si="15"/>
        <v>#NUM!</v>
      </c>
      <c r="U63" s="42"/>
    </row>
    <row r="64" spans="1:21" x14ac:dyDescent="0.25">
      <c r="A64" s="19" t="s">
        <v>76</v>
      </c>
      <c r="B64" s="14">
        <v>1.03</v>
      </c>
      <c r="C64" s="15">
        <f t="shared" si="0"/>
        <v>0.81702466218936354</v>
      </c>
      <c r="D64" s="15">
        <f t="shared" si="1"/>
        <v>0.86182927131736564</v>
      </c>
      <c r="E64" s="15">
        <f t="shared" si="2"/>
        <v>1.2415941230510983</v>
      </c>
      <c r="F64" s="15">
        <f t="shared" si="3"/>
        <v>1.6957115630345285</v>
      </c>
      <c r="G64" s="15">
        <f t="shared" si="4"/>
        <v>1.2415941230510983</v>
      </c>
      <c r="H64" s="15">
        <f t="shared" si="5"/>
        <v>1.7887022612247214</v>
      </c>
      <c r="I64" s="15">
        <f t="shared" si="6"/>
        <v>2.138269681608024</v>
      </c>
      <c r="J64" s="15">
        <f t="shared" si="7"/>
        <v>1.3942315190579244</v>
      </c>
      <c r="K64" s="15">
        <f t="shared" si="8"/>
        <v>2.0085992874074288</v>
      </c>
      <c r="L64" s="14">
        <v>0.217</v>
      </c>
      <c r="M64" s="16">
        <f t="shared" si="9"/>
        <v>2.07235E-4</v>
      </c>
      <c r="N64" s="14">
        <v>0.24</v>
      </c>
      <c r="O64" s="15">
        <f t="shared" si="10"/>
        <v>0.11583893733135288</v>
      </c>
      <c r="P64" s="15">
        <f t="shared" si="11"/>
        <v>42.31017186027664</v>
      </c>
      <c r="Q64" s="17">
        <f t="shared" si="12"/>
        <v>8.9507702012366543</v>
      </c>
      <c r="R64" s="17" t="e">
        <f t="shared" si="13"/>
        <v>#NUM!</v>
      </c>
      <c r="S64" s="17" t="e">
        <f t="shared" si="14"/>
        <v>#NUM!</v>
      </c>
      <c r="T64" s="18" t="e">
        <f t="shared" si="15"/>
        <v>#NUM!</v>
      </c>
      <c r="U64" s="42"/>
    </row>
    <row r="65" spans="1:21" x14ac:dyDescent="0.25">
      <c r="A65" s="13" t="s">
        <v>77</v>
      </c>
      <c r="B65" s="14">
        <v>0.8</v>
      </c>
      <c r="C65" s="15">
        <f t="shared" si="0"/>
        <v>0.24600038507898492</v>
      </c>
      <c r="D65" s="15">
        <f t="shared" si="1"/>
        <v>0.4729024357181596</v>
      </c>
      <c r="E65" s="15">
        <f t="shared" si="2"/>
        <v>0.68128677512509295</v>
      </c>
      <c r="F65" s="15">
        <f t="shared" si="3"/>
        <v>0.51056683695638394</v>
      </c>
      <c r="G65" s="15">
        <f t="shared" si="4"/>
        <v>0.68128677512509295</v>
      </c>
      <c r="H65" s="15">
        <f t="shared" si="5"/>
        <v>0.98149562130184087</v>
      </c>
      <c r="I65" s="15">
        <f t="shared" si="6"/>
        <v>0.6438179768879202</v>
      </c>
      <c r="J65" s="15">
        <f t="shared" si="7"/>
        <v>0.76504187460433126</v>
      </c>
      <c r="K65" s="15">
        <f t="shared" si="8"/>
        <v>1.1021573843097585</v>
      </c>
      <c r="L65" s="14">
        <v>2.2999999999999998</v>
      </c>
      <c r="M65" s="16">
        <f t="shared" si="9"/>
        <v>2.1964999999999997E-3</v>
      </c>
      <c r="N65" s="14">
        <v>0.25</v>
      </c>
      <c r="O65" s="15">
        <f t="shared" si="10"/>
        <v>0.13956278638682118</v>
      </c>
      <c r="P65" s="15">
        <f t="shared" si="11"/>
        <v>50.975307727786436</v>
      </c>
      <c r="Q65" s="17">
        <f t="shared" si="12"/>
        <v>23.089394751054094</v>
      </c>
      <c r="R65" s="17" t="e">
        <f t="shared" si="13"/>
        <v>#NUM!</v>
      </c>
      <c r="S65" s="17" t="e">
        <f t="shared" si="14"/>
        <v>#NUM!</v>
      </c>
      <c r="T65" s="18" t="e">
        <f t="shared" si="15"/>
        <v>#NUM!</v>
      </c>
      <c r="U65" s="42"/>
    </row>
    <row r="66" spans="1:21" x14ac:dyDescent="0.25">
      <c r="A66" s="13" t="s">
        <v>78</v>
      </c>
      <c r="B66" s="14">
        <v>1.05</v>
      </c>
      <c r="C66" s="15">
        <f t="shared" si="0"/>
        <v>0.89517412268658092</v>
      </c>
      <c r="D66" s="15">
        <f t="shared" si="1"/>
        <v>0.90210567950091125</v>
      </c>
      <c r="E66" s="15">
        <f t="shared" si="2"/>
        <v>1.2996183203748424</v>
      </c>
      <c r="F66" s="15">
        <f t="shared" si="3"/>
        <v>1.8579085565193192</v>
      </c>
      <c r="G66" s="15">
        <f t="shared" si="4"/>
        <v>1.2996183203748424</v>
      </c>
      <c r="H66" s="15">
        <f t="shared" si="5"/>
        <v>1.8722948065113254</v>
      </c>
      <c r="I66" s="15">
        <f t="shared" si="6"/>
        <v>2.3427979287327036</v>
      </c>
      <c r="J66" s="15">
        <f t="shared" si="7"/>
        <v>1.4593890155979359</v>
      </c>
      <c r="K66" s="15">
        <f t="shared" si="8"/>
        <v>2.1024684184165676</v>
      </c>
      <c r="L66" s="14">
        <v>0.19</v>
      </c>
      <c r="M66" s="16">
        <f t="shared" si="9"/>
        <v>1.8144999999999999E-4</v>
      </c>
      <c r="N66" s="14">
        <v>0.28000000000000003</v>
      </c>
      <c r="O66" s="15">
        <f t="shared" si="10"/>
        <v>0.14457888649379697</v>
      </c>
      <c r="P66" s="15">
        <f t="shared" si="11"/>
        <v>52.807438291859341</v>
      </c>
      <c r="Q66" s="17">
        <f t="shared" si="12"/>
        <v>8.3279887242787858</v>
      </c>
      <c r="R66" s="17" t="e">
        <f t="shared" si="13"/>
        <v>#NUM!</v>
      </c>
      <c r="S66" s="17" t="e">
        <f t="shared" si="14"/>
        <v>#NUM!</v>
      </c>
      <c r="T66" s="18" t="e">
        <f t="shared" si="15"/>
        <v>#NUM!</v>
      </c>
      <c r="U66" s="42"/>
    </row>
    <row r="67" spans="1:21" x14ac:dyDescent="0.25">
      <c r="A67" s="13" t="s">
        <v>79</v>
      </c>
      <c r="B67" s="14">
        <v>0.79</v>
      </c>
      <c r="C67" s="15">
        <f t="shared" si="0"/>
        <v>0.23173254556351036</v>
      </c>
      <c r="D67" s="15">
        <f t="shared" si="1"/>
        <v>0.45898360592975662</v>
      </c>
      <c r="E67" s="15">
        <f t="shared" si="2"/>
        <v>0.66123461648975934</v>
      </c>
      <c r="F67" s="15">
        <f t="shared" si="3"/>
        <v>0.48095433984879504</v>
      </c>
      <c r="G67" s="15">
        <f t="shared" si="4"/>
        <v>0.66123461648975934</v>
      </c>
      <c r="H67" s="15">
        <f t="shared" si="5"/>
        <v>0.95260748400515527</v>
      </c>
      <c r="I67" s="15">
        <f t="shared" si="6"/>
        <v>0.6064770126920106</v>
      </c>
      <c r="J67" s="15">
        <f t="shared" si="7"/>
        <v>0.74252457118328319</v>
      </c>
      <c r="K67" s="15">
        <f t="shared" si="8"/>
        <v>1.0697178367972948</v>
      </c>
      <c r="L67" s="14">
        <v>0.2</v>
      </c>
      <c r="M67" s="16">
        <f t="shared" si="9"/>
        <v>1.9100000000000001E-4</v>
      </c>
      <c r="N67" s="14">
        <v>0.28399999999999997</v>
      </c>
      <c r="O67" s="15">
        <f t="shared" si="10"/>
        <v>0.1702595458474648</v>
      </c>
      <c r="P67" s="15">
        <f t="shared" si="11"/>
        <v>62.18729912078652</v>
      </c>
      <c r="Q67" s="17">
        <f t="shared" si="12"/>
        <v>24.204627737379059</v>
      </c>
      <c r="R67" s="17" t="e">
        <f t="shared" si="13"/>
        <v>#NUM!</v>
      </c>
      <c r="S67" s="17" t="e">
        <f t="shared" si="14"/>
        <v>#NUM!</v>
      </c>
      <c r="T67" s="18" t="e">
        <f t="shared" si="15"/>
        <v>#NUM!</v>
      </c>
      <c r="U67" s="42"/>
    </row>
    <row r="68" spans="1:21" x14ac:dyDescent="0.25">
      <c r="A68" s="13" t="s">
        <v>80</v>
      </c>
      <c r="B68" s="14">
        <v>1.01</v>
      </c>
      <c r="C68" s="15">
        <f t="shared" si="0"/>
        <v>0.74436316563201776</v>
      </c>
      <c r="D68" s="15">
        <f t="shared" si="1"/>
        <v>0.82261399631795584</v>
      </c>
      <c r="E68" s="15">
        <f t="shared" si="2"/>
        <v>1.1850986469823004</v>
      </c>
      <c r="F68" s="15">
        <f t="shared" si="3"/>
        <v>1.5449046833872071</v>
      </c>
      <c r="G68" s="15">
        <f t="shared" si="4"/>
        <v>1.1850986469823004</v>
      </c>
      <c r="H68" s="15">
        <f t="shared" si="5"/>
        <v>1.70731206782972</v>
      </c>
      <c r="I68" s="15">
        <f t="shared" si="6"/>
        <v>1.9481042162321114</v>
      </c>
      <c r="J68" s="15">
        <f t="shared" si="7"/>
        <v>1.33079067961054</v>
      </c>
      <c r="K68" s="15">
        <f t="shared" si="8"/>
        <v>1.9172032580071987</v>
      </c>
      <c r="L68" s="14">
        <v>7.2</v>
      </c>
      <c r="M68" s="16">
        <f t="shared" si="9"/>
        <v>6.8760000000000002E-3</v>
      </c>
      <c r="N68" s="14">
        <v>0.28999999999999998</v>
      </c>
      <c r="O68" s="15">
        <f t="shared" si="10"/>
        <v>0.15486846655512665</v>
      </c>
      <c r="P68" s="15">
        <f t="shared" si="11"/>
        <v>56.565707409260007</v>
      </c>
      <c r="Q68" s="17">
        <f t="shared" si="12"/>
        <v>9.6337383834828891</v>
      </c>
      <c r="R68" s="17" t="e">
        <f t="shared" si="13"/>
        <v>#NUM!</v>
      </c>
      <c r="S68" s="17" t="e">
        <f t="shared" si="14"/>
        <v>#NUM!</v>
      </c>
      <c r="T68" s="18" t="e">
        <f t="shared" si="15"/>
        <v>#NUM!</v>
      </c>
      <c r="U68" s="42"/>
    </row>
    <row r="69" spans="1:21" x14ac:dyDescent="0.25">
      <c r="A69" s="13" t="s">
        <v>81</v>
      </c>
      <c r="B69" s="14">
        <v>1.05</v>
      </c>
      <c r="C69" s="15">
        <f t="shared" si="0"/>
        <v>0.89517412268658092</v>
      </c>
      <c r="D69" s="15">
        <f t="shared" si="1"/>
        <v>0.90210567950091125</v>
      </c>
      <c r="E69" s="15">
        <f t="shared" si="2"/>
        <v>1.2996183203748424</v>
      </c>
      <c r="F69" s="15">
        <f t="shared" si="3"/>
        <v>1.8579085565193192</v>
      </c>
      <c r="G69" s="15">
        <f t="shared" si="4"/>
        <v>1.2996183203748424</v>
      </c>
      <c r="H69" s="15">
        <f t="shared" si="5"/>
        <v>1.8722948065113254</v>
      </c>
      <c r="I69" s="15">
        <f t="shared" si="6"/>
        <v>2.3427979287327036</v>
      </c>
      <c r="J69" s="15">
        <f t="shared" si="7"/>
        <v>1.4593890155979359</v>
      </c>
      <c r="K69" s="15">
        <f t="shared" si="8"/>
        <v>2.1024684184165676</v>
      </c>
      <c r="L69" s="14">
        <v>1.86</v>
      </c>
      <c r="M69" s="16">
        <f t="shared" si="9"/>
        <v>1.7763000000000002E-3</v>
      </c>
      <c r="N69" s="14">
        <v>0.29399999999999998</v>
      </c>
      <c r="O69" s="15">
        <f t="shared" si="10"/>
        <v>0.15543875366976151</v>
      </c>
      <c r="P69" s="15">
        <f t="shared" si="11"/>
        <v>56.774004777880393</v>
      </c>
      <c r="Q69" s="17">
        <f t="shared" si="12"/>
        <v>8.3279887242787858</v>
      </c>
      <c r="R69" s="17" t="e">
        <f t="shared" si="13"/>
        <v>#NUM!</v>
      </c>
      <c r="S69" s="17" t="e">
        <f t="shared" si="14"/>
        <v>#NUM!</v>
      </c>
      <c r="T69" s="18" t="e">
        <f t="shared" si="15"/>
        <v>#NUM!</v>
      </c>
      <c r="U69" s="42"/>
    </row>
    <row r="70" spans="1:21" x14ac:dyDescent="0.25">
      <c r="A70" s="13" t="s">
        <v>82</v>
      </c>
      <c r="B70" s="14">
        <v>0.82</v>
      </c>
      <c r="C70" s="15">
        <f t="shared" si="0"/>
        <v>0.27661399406425585</v>
      </c>
      <c r="D70" s="15">
        <f t="shared" si="1"/>
        <v>0.50146512075232275</v>
      </c>
      <c r="E70" s="15">
        <f t="shared" si="2"/>
        <v>0.72243560013862307</v>
      </c>
      <c r="F70" s="15">
        <f t="shared" si="3"/>
        <v>0.57410451598241774</v>
      </c>
      <c r="G70" s="15">
        <f t="shared" si="4"/>
        <v>0.72243560013862307</v>
      </c>
      <c r="H70" s="15">
        <f t="shared" si="5"/>
        <v>1.040776665712368</v>
      </c>
      <c r="I70" s="15">
        <f t="shared" si="6"/>
        <v>0.72393814334947548</v>
      </c>
      <c r="J70" s="15">
        <f t="shared" si="7"/>
        <v>0.81124939745010571</v>
      </c>
      <c r="K70" s="15">
        <f t="shared" si="8"/>
        <v>1.1687262404805026</v>
      </c>
      <c r="L70" s="14">
        <v>11.02</v>
      </c>
      <c r="M70" s="16">
        <f t="shared" si="9"/>
        <v>1.05241E-2</v>
      </c>
      <c r="N70" s="14">
        <v>0.3</v>
      </c>
      <c r="O70" s="15">
        <f t="shared" si="10"/>
        <v>0.18030416644346323</v>
      </c>
      <c r="P70" s="15">
        <f t="shared" si="11"/>
        <v>65.856096793474947</v>
      </c>
      <c r="Q70" s="17">
        <f t="shared" si="12"/>
        <v>21.047380555329319</v>
      </c>
      <c r="R70" s="17" t="e">
        <f t="shared" si="13"/>
        <v>#NUM!</v>
      </c>
      <c r="S70" s="17" t="e">
        <f t="shared" si="14"/>
        <v>#NUM!</v>
      </c>
      <c r="T70" s="18" t="e">
        <f t="shared" si="15"/>
        <v>#NUM!</v>
      </c>
      <c r="U70" s="42"/>
    </row>
    <row r="71" spans="1:21" x14ac:dyDescent="0.25">
      <c r="A71" s="13" t="s">
        <v>83</v>
      </c>
      <c r="B71" s="14">
        <v>0.74</v>
      </c>
      <c r="C71" s="15">
        <f t="shared" si="0"/>
        <v>0.16986700023788581</v>
      </c>
      <c r="D71" s="15">
        <f t="shared" si="1"/>
        <v>0.39296888639026534</v>
      </c>
      <c r="E71" s="15">
        <f t="shared" si="2"/>
        <v>0.56613052738193403</v>
      </c>
      <c r="F71" s="15">
        <f t="shared" si="3"/>
        <v>0.35255415143712143</v>
      </c>
      <c r="G71" s="15">
        <f t="shared" si="4"/>
        <v>0.56613052738193403</v>
      </c>
      <c r="H71" s="15">
        <f t="shared" si="5"/>
        <v>0.81559580194206005</v>
      </c>
      <c r="I71" s="15">
        <f t="shared" si="6"/>
        <v>0.44456608634194406</v>
      </c>
      <c r="J71" s="15">
        <f t="shared" si="7"/>
        <v>0.63572870596158038</v>
      </c>
      <c r="K71" s="15">
        <f t="shared" si="8"/>
        <v>0.91586240041516831</v>
      </c>
      <c r="L71" s="14">
        <v>0.3</v>
      </c>
      <c r="M71" s="16">
        <f t="shared" si="9"/>
        <v>2.8649999999999997E-4</v>
      </c>
      <c r="N71" s="14">
        <v>0.30199999999999999</v>
      </c>
      <c r="O71" s="15">
        <f t="shared" si="10"/>
        <v>0.19289034934531119</v>
      </c>
      <c r="P71" s="15">
        <f t="shared" si="11"/>
        <v>70.453200098374907</v>
      </c>
      <c r="Q71" s="17">
        <f t="shared" si="12"/>
        <v>30.93008054914829</v>
      </c>
      <c r="R71" s="17" t="e">
        <f t="shared" si="13"/>
        <v>#NUM!</v>
      </c>
      <c r="S71" s="17" t="e">
        <f t="shared" si="14"/>
        <v>#NUM!</v>
      </c>
      <c r="T71" s="18" t="e">
        <f t="shared" si="15"/>
        <v>#NUM!</v>
      </c>
      <c r="U71" s="42"/>
    </row>
    <row r="72" spans="1:21" x14ac:dyDescent="0.25">
      <c r="A72" s="13" t="s">
        <v>84</v>
      </c>
      <c r="B72" s="14">
        <v>0.87</v>
      </c>
      <c r="C72" s="15">
        <f t="shared" si="0"/>
        <v>0.36641631153887966</v>
      </c>
      <c r="D72" s="15">
        <f t="shared" si="1"/>
        <v>0.57715313198718576</v>
      </c>
      <c r="E72" s="15">
        <f t="shared" si="2"/>
        <v>0.83147551449542589</v>
      </c>
      <c r="F72" s="15">
        <f t="shared" si="3"/>
        <v>0.76048668432597666</v>
      </c>
      <c r="G72" s="15">
        <f t="shared" si="4"/>
        <v>0.83147551449542589</v>
      </c>
      <c r="H72" s="15">
        <f t="shared" si="5"/>
        <v>1.1978649909168007</v>
      </c>
      <c r="I72" s="15">
        <f t="shared" si="6"/>
        <v>0.95896357364624329</v>
      </c>
      <c r="J72" s="15">
        <f t="shared" si="7"/>
        <v>0.93369431129847325</v>
      </c>
      <c r="K72" s="15">
        <f t="shared" si="8"/>
        <v>1.3451264748323104</v>
      </c>
      <c r="L72" s="14">
        <v>6.2919999999999998</v>
      </c>
      <c r="M72" s="16">
        <f t="shared" si="9"/>
        <v>6.0088599999999995E-3</v>
      </c>
      <c r="N72" s="14">
        <v>0.32</v>
      </c>
      <c r="O72" s="15">
        <f t="shared" si="10"/>
        <v>0.19340634520053196</v>
      </c>
      <c r="P72" s="15">
        <f t="shared" si="11"/>
        <v>70.6416675844943</v>
      </c>
      <c r="Q72" s="17">
        <f t="shared" si="12"/>
        <v>16.857873968704506</v>
      </c>
      <c r="R72" s="17" t="e">
        <f t="shared" si="13"/>
        <v>#NUM!</v>
      </c>
      <c r="S72" s="17" t="e">
        <f t="shared" si="14"/>
        <v>#NUM!</v>
      </c>
      <c r="T72" s="18" t="e">
        <f t="shared" si="15"/>
        <v>#NUM!</v>
      </c>
      <c r="U72" s="42"/>
    </row>
    <row r="73" spans="1:21" x14ac:dyDescent="0.25">
      <c r="A73" s="13" t="s">
        <v>85</v>
      </c>
      <c r="B73" s="14">
        <v>1</v>
      </c>
      <c r="C73" s="15">
        <f t="shared" si="0"/>
        <v>0.71</v>
      </c>
      <c r="D73" s="15">
        <f t="shared" si="1"/>
        <v>0.8034018580103891</v>
      </c>
      <c r="E73" s="15">
        <f t="shared" si="2"/>
        <v>1.1574206847596227</v>
      </c>
      <c r="F73" s="15">
        <f t="shared" si="3"/>
        <v>1.4735849056603774</v>
      </c>
      <c r="G73" s="15">
        <f t="shared" si="4"/>
        <v>1.1574206847596227</v>
      </c>
      <c r="H73" s="15">
        <f t="shared" si="5"/>
        <v>1.6674378185121284</v>
      </c>
      <c r="I73" s="15">
        <f t="shared" si="6"/>
        <v>1.8581709270237761</v>
      </c>
      <c r="J73" s="15">
        <f t="shared" si="7"/>
        <v>1.2997100820161172</v>
      </c>
      <c r="K73" s="15">
        <f t="shared" si="8"/>
        <v>1.872427002896758</v>
      </c>
      <c r="L73" s="14">
        <v>0.89</v>
      </c>
      <c r="M73" s="16">
        <f t="shared" si="9"/>
        <v>8.4995000000000003E-4</v>
      </c>
      <c r="N73" s="14">
        <v>0.32</v>
      </c>
      <c r="O73" s="15">
        <f t="shared" si="10"/>
        <v>0.18094245629589478</v>
      </c>
      <c r="P73" s="15">
        <f t="shared" si="11"/>
        <v>66.089232162075575</v>
      </c>
      <c r="Q73" s="17">
        <f t="shared" si="12"/>
        <v>10</v>
      </c>
      <c r="R73" s="17" t="e">
        <f t="shared" si="13"/>
        <v>#NUM!</v>
      </c>
      <c r="S73" s="17" t="e">
        <f t="shared" si="14"/>
        <v>#NUM!</v>
      </c>
      <c r="T73" s="18" t="e">
        <f t="shared" si="15"/>
        <v>#NUM!</v>
      </c>
      <c r="U73" s="42"/>
    </row>
    <row r="74" spans="1:21" x14ac:dyDescent="0.25">
      <c r="A74" s="13" t="s">
        <v>86</v>
      </c>
      <c r="B74" s="14">
        <v>1</v>
      </c>
      <c r="C74" s="15">
        <f t="shared" si="0"/>
        <v>0.71</v>
      </c>
      <c r="D74" s="15">
        <f t="shared" si="1"/>
        <v>0.8034018580103891</v>
      </c>
      <c r="E74" s="15">
        <f t="shared" si="2"/>
        <v>1.1574206847596227</v>
      </c>
      <c r="F74" s="15">
        <f t="shared" si="3"/>
        <v>1.4735849056603774</v>
      </c>
      <c r="G74" s="15">
        <f t="shared" si="4"/>
        <v>1.1574206847596227</v>
      </c>
      <c r="H74" s="15">
        <f t="shared" si="5"/>
        <v>1.6674378185121284</v>
      </c>
      <c r="I74" s="15">
        <f t="shared" si="6"/>
        <v>1.8581709270237761</v>
      </c>
      <c r="J74" s="15">
        <f t="shared" si="7"/>
        <v>1.2997100820161172</v>
      </c>
      <c r="K74" s="15">
        <f t="shared" si="8"/>
        <v>1.872427002896758</v>
      </c>
      <c r="L74" s="14">
        <v>0.23</v>
      </c>
      <c r="M74" s="16">
        <f t="shared" si="9"/>
        <v>2.1965E-4</v>
      </c>
      <c r="N74" s="14">
        <v>0.35</v>
      </c>
      <c r="O74" s="15">
        <f t="shared" si="10"/>
        <v>0.207040055482866</v>
      </c>
      <c r="P74" s="15">
        <f t="shared" si="11"/>
        <v>75.621380265116812</v>
      </c>
      <c r="Q74" s="17">
        <f t="shared" si="12"/>
        <v>10</v>
      </c>
      <c r="R74" s="17" t="e">
        <f t="shared" si="13"/>
        <v>#NUM!</v>
      </c>
      <c r="S74" s="17" t="e">
        <f t="shared" si="14"/>
        <v>#NUM!</v>
      </c>
      <c r="T74" s="18" t="e">
        <f t="shared" si="15"/>
        <v>#NUM!</v>
      </c>
      <c r="U74" s="42"/>
    </row>
    <row r="75" spans="1:21" x14ac:dyDescent="0.25">
      <c r="A75" s="20" t="s">
        <v>87</v>
      </c>
      <c r="B75" s="21">
        <v>1</v>
      </c>
      <c r="C75" s="15">
        <f t="shared" si="0"/>
        <v>0.71</v>
      </c>
      <c r="D75" s="15">
        <f t="shared" si="1"/>
        <v>0.8034018580103891</v>
      </c>
      <c r="E75" s="15">
        <f t="shared" si="2"/>
        <v>1.1574206847596227</v>
      </c>
      <c r="F75" s="15">
        <f t="shared" si="3"/>
        <v>1.4735849056603774</v>
      </c>
      <c r="G75" s="15">
        <f t="shared" si="4"/>
        <v>1.1574206847596227</v>
      </c>
      <c r="H75" s="15">
        <f t="shared" si="5"/>
        <v>1.6674378185121284</v>
      </c>
      <c r="I75" s="15">
        <f t="shared" si="6"/>
        <v>1.8581709270237761</v>
      </c>
      <c r="J75" s="15">
        <f t="shared" si="7"/>
        <v>1.2997100820161172</v>
      </c>
      <c r="K75" s="15">
        <f t="shared" si="8"/>
        <v>1.872427002896758</v>
      </c>
      <c r="L75" s="21">
        <v>1.74E-4</v>
      </c>
      <c r="M75" s="16">
        <f t="shared" si="9"/>
        <v>1.6617000000000001E-7</v>
      </c>
      <c r="N75" s="21">
        <v>0.38700000000000001</v>
      </c>
      <c r="O75" s="15">
        <f t="shared" si="10"/>
        <v>0.2407500641094166</v>
      </c>
      <c r="P75" s="15">
        <f t="shared" si="11"/>
        <v>87.93396091596442</v>
      </c>
      <c r="Q75" s="17">
        <f t="shared" si="12"/>
        <v>10</v>
      </c>
      <c r="R75" s="22" t="e">
        <f t="shared" si="13"/>
        <v>#NUM!</v>
      </c>
      <c r="S75" s="22" t="e">
        <f t="shared" si="14"/>
        <v>#NUM!</v>
      </c>
      <c r="T75" s="18" t="e">
        <f t="shared" si="15"/>
        <v>#NUM!</v>
      </c>
      <c r="U75" s="42"/>
    </row>
    <row r="76" spans="1:21" x14ac:dyDescent="0.25">
      <c r="A76" s="13" t="s">
        <v>88</v>
      </c>
      <c r="B76" s="14">
        <v>0.9</v>
      </c>
      <c r="C76" s="15">
        <f t="shared" si="0"/>
        <v>0.43043766673248118</v>
      </c>
      <c r="D76" s="15">
        <f t="shared" si="1"/>
        <v>0.62554533789070887</v>
      </c>
      <c r="E76" s="15">
        <f t="shared" si="2"/>
        <v>0.90119173376406503</v>
      </c>
      <c r="F76" s="15">
        <f t="shared" si="3"/>
        <v>0.89336119510514966</v>
      </c>
      <c r="G76" s="15">
        <f t="shared" si="4"/>
        <v>0.90119173376406503</v>
      </c>
      <c r="H76" s="15">
        <f t="shared" si="5"/>
        <v>1.2983016446788296</v>
      </c>
      <c r="I76" s="15">
        <f t="shared" si="6"/>
        <v>1.1265165608707686</v>
      </c>
      <c r="J76" s="15">
        <f t="shared" si="7"/>
        <v>1.0119812075468453</v>
      </c>
      <c r="K76" s="15">
        <f t="shared" si="8"/>
        <v>1.4579104722304406</v>
      </c>
      <c r="L76" s="14">
        <v>3.41</v>
      </c>
      <c r="M76" s="16">
        <f t="shared" si="9"/>
        <v>3.25655E-3</v>
      </c>
      <c r="N76" s="14">
        <v>0.439</v>
      </c>
      <c r="O76" s="15">
        <f t="shared" si="10"/>
        <v>0.30604918025205269</v>
      </c>
      <c r="P76" s="15">
        <f t="shared" si="11"/>
        <v>111.78446308706225</v>
      </c>
      <c r="Q76" s="17">
        <f t="shared" si="12"/>
        <v>14.845355074307218</v>
      </c>
      <c r="R76" s="17" t="e">
        <f t="shared" si="13"/>
        <v>#NUM!</v>
      </c>
      <c r="S76" s="17" t="e">
        <f t="shared" si="14"/>
        <v>#NUM!</v>
      </c>
      <c r="T76" s="18" t="e">
        <f t="shared" si="15"/>
        <v>#NUM!</v>
      </c>
      <c r="U76" s="42"/>
    </row>
    <row r="77" spans="1:21" x14ac:dyDescent="0.25">
      <c r="A77" s="13" t="s">
        <v>89</v>
      </c>
      <c r="B77" s="14">
        <v>0.9</v>
      </c>
      <c r="C77" s="15">
        <f t="shared" ref="C77:C103" si="16">0.71*(B77^(4.75))</f>
        <v>0.43043766673248118</v>
      </c>
      <c r="D77" s="15">
        <f t="shared" ref="D77:D103" si="17">(C77/1.1)^(1/2)</f>
        <v>0.62554533789070887</v>
      </c>
      <c r="E77" s="15">
        <f t="shared" ref="E77:E103" si="18">(C77/0.53)^(1/2)</f>
        <v>0.90119173376406503</v>
      </c>
      <c r="F77" s="15">
        <f t="shared" ref="F77:F103" si="19">1.1*(E77^2)</f>
        <v>0.89336119510514966</v>
      </c>
      <c r="G77" s="15">
        <f t="shared" ref="G77:G103" si="20">E77</f>
        <v>0.90119173376406503</v>
      </c>
      <c r="H77" s="15">
        <f t="shared" ref="H77:H103" si="21">((1.1*(E77^2))/0.53)^(0.5)</f>
        <v>1.2983016446788296</v>
      </c>
      <c r="I77" s="15">
        <f t="shared" ref="I77:I103" si="22">C77*EXP(0.045*((10)^1.33))</f>
        <v>1.1265165608707686</v>
      </c>
      <c r="J77" s="15">
        <f t="shared" ref="J77:J103" si="23">(I77/1.1)^0.5</f>
        <v>1.0119812075468453</v>
      </c>
      <c r="K77" s="15">
        <f t="shared" ref="K77:K103" si="24">(I77/0.53)^0.5</f>
        <v>1.4579104722304406</v>
      </c>
      <c r="L77" s="14">
        <v>0.65</v>
      </c>
      <c r="M77" s="16">
        <f t="shared" ref="M77:M103" si="25">L77*0.000955</f>
        <v>6.2074999999999999E-4</v>
      </c>
      <c r="N77" s="14">
        <v>0.46</v>
      </c>
      <c r="O77" s="15">
        <f t="shared" ref="O77:O103" si="26">((N77^3)/(B77+M77))^0.5</f>
        <v>0.32875000882167732</v>
      </c>
      <c r="P77" s="15">
        <f t="shared" ref="P77:P103" si="27">O77*365.25</f>
        <v>120.07594072211764</v>
      </c>
      <c r="Q77" s="17">
        <f t="shared" ref="Q77:Q103" si="28">10*(B77^(1-(4.75)))</f>
        <v>14.845355074307218</v>
      </c>
      <c r="R77" s="17" t="e">
        <f t="shared" ref="R77:R103" si="29">(Q77/10)*((LN(1.1*(N77^2)/C77)/0.045)^(1/1.33))</f>
        <v>#NUM!</v>
      </c>
      <c r="S77" s="17" t="e">
        <f t="shared" ref="S77:S103" si="30">(Q77/10)*((LN(0.53*(N77^2)/C77)/0.045)^(1/1.33))</f>
        <v>#NUM!</v>
      </c>
      <c r="T77" s="18" t="e">
        <f t="shared" ref="T77:T103" si="31">IF(Q77&gt;R77,R77,Q77-S77)</f>
        <v>#NUM!</v>
      </c>
      <c r="U77" s="42"/>
    </row>
    <row r="78" spans="1:21" x14ac:dyDescent="0.25">
      <c r="A78" s="13" t="s">
        <v>90</v>
      </c>
      <c r="B78" s="14">
        <v>1.1000000000000001</v>
      </c>
      <c r="C78" s="15">
        <f t="shared" si="16"/>
        <v>1.1165382439348628</v>
      </c>
      <c r="D78" s="15">
        <f t="shared" si="17"/>
        <v>1.007489338511089</v>
      </c>
      <c r="E78" s="15">
        <f t="shared" si="18"/>
        <v>1.4514392622333776</v>
      </c>
      <c r="F78" s="15">
        <f t="shared" si="19"/>
        <v>2.3173435251478289</v>
      </c>
      <c r="G78" s="15">
        <f t="shared" si="20"/>
        <v>1.4514392622333776</v>
      </c>
      <c r="H78" s="15">
        <f t="shared" si="21"/>
        <v>2.091015608230562</v>
      </c>
      <c r="I78" s="15">
        <f t="shared" si="22"/>
        <v>2.9221393011125958</v>
      </c>
      <c r="J78" s="15">
        <f t="shared" si="23"/>
        <v>1.6298743122519366</v>
      </c>
      <c r="K78" s="15">
        <f t="shared" si="24"/>
        <v>2.3480780181794914</v>
      </c>
      <c r="L78" s="14">
        <v>7.44</v>
      </c>
      <c r="M78" s="16">
        <f t="shared" si="25"/>
        <v>7.1052000000000008E-3</v>
      </c>
      <c r="N78" s="14">
        <v>0.48</v>
      </c>
      <c r="O78" s="15">
        <f t="shared" si="26"/>
        <v>0.31605845351169337</v>
      </c>
      <c r="P78" s="15">
        <f t="shared" si="27"/>
        <v>115.440350145146</v>
      </c>
      <c r="Q78" s="17">
        <f t="shared" si="28"/>
        <v>6.9948342946823638</v>
      </c>
      <c r="R78" s="17" t="e">
        <f t="shared" si="29"/>
        <v>#NUM!</v>
      </c>
      <c r="S78" s="17" t="e">
        <f t="shared" si="30"/>
        <v>#NUM!</v>
      </c>
      <c r="T78" s="18" t="e">
        <f t="shared" si="31"/>
        <v>#NUM!</v>
      </c>
      <c r="U78" s="42"/>
    </row>
    <row r="79" spans="1:21" x14ac:dyDescent="0.25">
      <c r="A79" s="13" t="s">
        <v>91</v>
      </c>
      <c r="B79" s="14">
        <v>0.9</v>
      </c>
      <c r="C79" s="15">
        <f t="shared" si="16"/>
        <v>0.43043766673248118</v>
      </c>
      <c r="D79" s="15">
        <f t="shared" si="17"/>
        <v>0.62554533789070887</v>
      </c>
      <c r="E79" s="15">
        <f t="shared" si="18"/>
        <v>0.90119173376406503</v>
      </c>
      <c r="F79" s="15">
        <f t="shared" si="19"/>
        <v>0.89336119510514966</v>
      </c>
      <c r="G79" s="15">
        <f t="shared" si="20"/>
        <v>0.90119173376406503</v>
      </c>
      <c r="H79" s="15">
        <f t="shared" si="21"/>
        <v>1.2983016446788296</v>
      </c>
      <c r="I79" s="15">
        <f t="shared" si="22"/>
        <v>1.1265165608707686</v>
      </c>
      <c r="J79" s="15">
        <f t="shared" si="23"/>
        <v>1.0119812075468453</v>
      </c>
      <c r="K79" s="15">
        <f t="shared" si="24"/>
        <v>1.4579104722304406</v>
      </c>
      <c r="L79" s="14">
        <v>3.32</v>
      </c>
      <c r="M79" s="16">
        <f t="shared" si="25"/>
        <v>3.1706E-3</v>
      </c>
      <c r="N79" s="14">
        <v>0.49</v>
      </c>
      <c r="O79" s="15">
        <f t="shared" si="26"/>
        <v>0.36091856673282247</v>
      </c>
      <c r="P79" s="15">
        <f t="shared" si="27"/>
        <v>131.8255064991634</v>
      </c>
      <c r="Q79" s="17">
        <f t="shared" si="28"/>
        <v>14.845355074307218</v>
      </c>
      <c r="R79" s="17" t="e">
        <f t="shared" si="29"/>
        <v>#NUM!</v>
      </c>
      <c r="S79" s="17" t="e">
        <f t="shared" si="30"/>
        <v>#NUM!</v>
      </c>
      <c r="T79" s="18" t="e">
        <f t="shared" si="31"/>
        <v>#NUM!</v>
      </c>
      <c r="U79" s="42"/>
    </row>
    <row r="80" spans="1:21" x14ac:dyDescent="0.25">
      <c r="A80" s="13" t="s">
        <v>92</v>
      </c>
      <c r="B80" s="14">
        <v>1.1299999999999999</v>
      </c>
      <c r="C80" s="15">
        <f t="shared" si="16"/>
        <v>1.2687643149879162</v>
      </c>
      <c r="D80" s="15">
        <f t="shared" si="17"/>
        <v>1.0739749087080523</v>
      </c>
      <c r="E80" s="15">
        <f t="shared" si="18"/>
        <v>1.5472216822225136</v>
      </c>
      <c r="F80" s="15">
        <f t="shared" si="19"/>
        <v>2.6332844273334115</v>
      </c>
      <c r="G80" s="15">
        <f t="shared" si="20"/>
        <v>1.5472216822225136</v>
      </c>
      <c r="H80" s="15">
        <f t="shared" si="21"/>
        <v>2.2290045275072785</v>
      </c>
      <c r="I80" s="15">
        <f t="shared" si="22"/>
        <v>3.320536568106736</v>
      </c>
      <c r="J80" s="15">
        <f t="shared" si="23"/>
        <v>1.7374319000668084</v>
      </c>
      <c r="K80" s="15">
        <f t="shared" si="24"/>
        <v>2.5030308300239619</v>
      </c>
      <c r="L80" s="14">
        <v>1.1299999999999999</v>
      </c>
      <c r="M80" s="16">
        <f t="shared" si="25"/>
        <v>1.0791499999999999E-3</v>
      </c>
      <c r="N80" s="14">
        <v>0.49</v>
      </c>
      <c r="O80" s="15">
        <f t="shared" si="26"/>
        <v>0.322513294507424</v>
      </c>
      <c r="P80" s="15">
        <f t="shared" si="27"/>
        <v>117.79798081883662</v>
      </c>
      <c r="Q80" s="17">
        <f t="shared" si="28"/>
        <v>6.3234754518426142</v>
      </c>
      <c r="R80" s="17" t="e">
        <f t="shared" si="29"/>
        <v>#NUM!</v>
      </c>
      <c r="S80" s="17" t="e">
        <f t="shared" si="30"/>
        <v>#NUM!</v>
      </c>
      <c r="T80" s="18" t="e">
        <f t="shared" si="31"/>
        <v>#NUM!</v>
      </c>
      <c r="U80" s="42"/>
    </row>
    <row r="81" spans="1:21" x14ac:dyDescent="0.25">
      <c r="A81" s="13" t="s">
        <v>93</v>
      </c>
      <c r="B81" s="14">
        <v>1.3</v>
      </c>
      <c r="C81" s="15">
        <f t="shared" si="16"/>
        <v>2.4688191200586691</v>
      </c>
      <c r="D81" s="15">
        <f t="shared" si="17"/>
        <v>1.4981258352472109</v>
      </c>
      <c r="E81" s="15">
        <f t="shared" si="18"/>
        <v>2.1582746079054824</v>
      </c>
      <c r="F81" s="15">
        <f t="shared" si="19"/>
        <v>5.1239642114425212</v>
      </c>
      <c r="G81" s="15">
        <f t="shared" si="20"/>
        <v>2.1582746079054824</v>
      </c>
      <c r="H81" s="15">
        <f t="shared" si="21"/>
        <v>3.1093177712677966</v>
      </c>
      <c r="I81" s="15">
        <f t="shared" si="22"/>
        <v>6.4612505816527328</v>
      </c>
      <c r="J81" s="15">
        <f t="shared" si="23"/>
        <v>2.4236056125407135</v>
      </c>
      <c r="K81" s="15">
        <f t="shared" si="24"/>
        <v>3.4915668163887457</v>
      </c>
      <c r="L81" s="14">
        <v>0.45</v>
      </c>
      <c r="M81" s="16">
        <f t="shared" si="25"/>
        <v>4.2975000000000001E-4</v>
      </c>
      <c r="N81" s="14">
        <v>0.49</v>
      </c>
      <c r="O81" s="15">
        <f t="shared" si="26"/>
        <v>0.30078118907034335</v>
      </c>
      <c r="P81" s="15">
        <f t="shared" si="27"/>
        <v>109.86032930794291</v>
      </c>
      <c r="Q81" s="17">
        <f t="shared" si="28"/>
        <v>3.7386295030721644</v>
      </c>
      <c r="R81" s="17" t="e">
        <f t="shared" si="29"/>
        <v>#NUM!</v>
      </c>
      <c r="S81" s="17" t="e">
        <f t="shared" si="30"/>
        <v>#NUM!</v>
      </c>
      <c r="T81" s="18" t="e">
        <f t="shared" si="31"/>
        <v>#NUM!</v>
      </c>
      <c r="U81" s="42"/>
    </row>
    <row r="82" spans="1:21" x14ac:dyDescent="0.25">
      <c r="A82" s="13" t="s">
        <v>94</v>
      </c>
      <c r="B82" s="14">
        <v>1.1100000000000001</v>
      </c>
      <c r="C82" s="15">
        <f t="shared" si="16"/>
        <v>1.165581103381309</v>
      </c>
      <c r="D82" s="15">
        <f t="shared" si="17"/>
        <v>1.0293780573200981</v>
      </c>
      <c r="E82" s="15">
        <f t="shared" si="18"/>
        <v>1.4829732394825397</v>
      </c>
      <c r="F82" s="15">
        <f t="shared" si="19"/>
        <v>2.419130591923472</v>
      </c>
      <c r="G82" s="15">
        <f t="shared" si="20"/>
        <v>1.4829732394825397</v>
      </c>
      <c r="H82" s="15">
        <f t="shared" si="21"/>
        <v>2.1364450246266187</v>
      </c>
      <c r="I82" s="15">
        <f t="shared" si="22"/>
        <v>3.0504914357625954</v>
      </c>
      <c r="J82" s="15">
        <f t="shared" si="23"/>
        <v>1.6652849703613644</v>
      </c>
      <c r="K82" s="15">
        <f t="shared" si="24"/>
        <v>2.3990923738822545</v>
      </c>
      <c r="L82" s="14">
        <v>0.57999999999999996</v>
      </c>
      <c r="M82" s="16">
        <f t="shared" si="25"/>
        <v>5.5389999999999997E-4</v>
      </c>
      <c r="N82" s="14">
        <v>0.51</v>
      </c>
      <c r="O82" s="15">
        <f t="shared" si="26"/>
        <v>0.34560931826945956</v>
      </c>
      <c r="P82" s="15">
        <f t="shared" si="27"/>
        <v>126.23380349792011</v>
      </c>
      <c r="Q82" s="17">
        <f t="shared" si="28"/>
        <v>6.7614342555292826</v>
      </c>
      <c r="R82" s="17" t="e">
        <f t="shared" si="29"/>
        <v>#NUM!</v>
      </c>
      <c r="S82" s="17" t="e">
        <f t="shared" si="30"/>
        <v>#NUM!</v>
      </c>
      <c r="T82" s="18" t="e">
        <f t="shared" si="31"/>
        <v>#NUM!</v>
      </c>
      <c r="U82" s="42"/>
    </row>
    <row r="83" spans="1:21" x14ac:dyDescent="0.25">
      <c r="A83" s="13" t="s">
        <v>95</v>
      </c>
      <c r="B83" s="14">
        <v>0.91</v>
      </c>
      <c r="C83" s="15">
        <f t="shared" si="16"/>
        <v>0.45363333634945185</v>
      </c>
      <c r="D83" s="15">
        <f t="shared" si="17"/>
        <v>0.64217905769019379</v>
      </c>
      <c r="E83" s="15">
        <f t="shared" si="18"/>
        <v>0.92515509801131413</v>
      </c>
      <c r="F83" s="15">
        <f t="shared" si="19"/>
        <v>0.94150315091395675</v>
      </c>
      <c r="G83" s="15">
        <f t="shared" si="20"/>
        <v>0.92515509801131413</v>
      </c>
      <c r="H83" s="15">
        <f t="shared" si="21"/>
        <v>1.3328244593570062</v>
      </c>
      <c r="I83" s="15">
        <f t="shared" si="22"/>
        <v>1.1872229255399287</v>
      </c>
      <c r="J83" s="15">
        <f t="shared" si="23"/>
        <v>1.0388905470128518</v>
      </c>
      <c r="K83" s="15">
        <f t="shared" si="24"/>
        <v>1.4966774053668728</v>
      </c>
      <c r="L83" s="14">
        <v>0.61</v>
      </c>
      <c r="M83" s="16">
        <f t="shared" si="25"/>
        <v>5.8255000000000004E-4</v>
      </c>
      <c r="N83" s="14">
        <v>0.53</v>
      </c>
      <c r="O83" s="15">
        <f t="shared" si="26"/>
        <v>0.40434692311581644</v>
      </c>
      <c r="P83" s="15">
        <f t="shared" si="27"/>
        <v>147.68771366805194</v>
      </c>
      <c r="Q83" s="17">
        <f t="shared" si="28"/>
        <v>14.242780418198439</v>
      </c>
      <c r="R83" s="17" t="e">
        <f t="shared" si="29"/>
        <v>#NUM!</v>
      </c>
      <c r="S83" s="17" t="e">
        <f t="shared" si="30"/>
        <v>#NUM!</v>
      </c>
      <c r="T83" s="18" t="e">
        <f t="shared" si="31"/>
        <v>#NUM!</v>
      </c>
      <c r="U83" s="42"/>
    </row>
    <row r="84" spans="1:21" x14ac:dyDescent="0.25">
      <c r="A84" s="13" t="s">
        <v>96</v>
      </c>
      <c r="B84" s="14">
        <v>1.02</v>
      </c>
      <c r="C84" s="15">
        <f t="shared" si="16"/>
        <v>0.78002615384515728</v>
      </c>
      <c r="D84" s="15">
        <f t="shared" si="17"/>
        <v>0.8420894758360179</v>
      </c>
      <c r="E84" s="15">
        <f t="shared" si="18"/>
        <v>1.2131559916536712</v>
      </c>
      <c r="F84" s="15">
        <f t="shared" si="19"/>
        <v>1.6189222060937227</v>
      </c>
      <c r="G84" s="15">
        <f t="shared" si="20"/>
        <v>1.2131559916536712</v>
      </c>
      <c r="H84" s="15">
        <f t="shared" si="21"/>
        <v>1.7477328743766409</v>
      </c>
      <c r="I84" s="15">
        <f t="shared" si="22"/>
        <v>2.0414393259059809</v>
      </c>
      <c r="J84" s="15">
        <f t="shared" si="23"/>
        <v>1.3622972996529799</v>
      </c>
      <c r="K84" s="15">
        <f t="shared" si="24"/>
        <v>1.9625932622502689</v>
      </c>
      <c r="L84" s="14">
        <v>3</v>
      </c>
      <c r="M84" s="16">
        <f t="shared" si="25"/>
        <v>2.8649999999999999E-3</v>
      </c>
      <c r="N84" s="14">
        <v>0.66</v>
      </c>
      <c r="O84" s="15">
        <f t="shared" si="26"/>
        <v>0.5301597394442773</v>
      </c>
      <c r="P84" s="15">
        <f t="shared" si="27"/>
        <v>193.64084483202228</v>
      </c>
      <c r="Q84" s="17">
        <f t="shared" si="28"/>
        <v>9.2843040766010105</v>
      </c>
      <c r="R84" s="17" t="e">
        <f t="shared" si="29"/>
        <v>#NUM!</v>
      </c>
      <c r="S84" s="17" t="e">
        <f t="shared" si="30"/>
        <v>#NUM!</v>
      </c>
      <c r="T84" s="18" t="e">
        <f t="shared" si="31"/>
        <v>#NUM!</v>
      </c>
      <c r="U84" s="42"/>
    </row>
    <row r="85" spans="1:21" x14ac:dyDescent="0.25">
      <c r="A85" s="20" t="s">
        <v>97</v>
      </c>
      <c r="B85" s="21">
        <v>1</v>
      </c>
      <c r="C85" s="15">
        <f t="shared" si="16"/>
        <v>0.71</v>
      </c>
      <c r="D85" s="15">
        <f t="shared" si="17"/>
        <v>0.8034018580103891</v>
      </c>
      <c r="E85" s="15">
        <f t="shared" si="18"/>
        <v>1.1574206847596227</v>
      </c>
      <c r="F85" s="15">
        <f t="shared" si="19"/>
        <v>1.4735849056603774</v>
      </c>
      <c r="G85" s="15">
        <f t="shared" si="20"/>
        <v>1.1574206847596227</v>
      </c>
      <c r="H85" s="15">
        <f t="shared" si="21"/>
        <v>1.6674378185121284</v>
      </c>
      <c r="I85" s="15">
        <f t="shared" si="22"/>
        <v>1.8581709270237761</v>
      </c>
      <c r="J85" s="15">
        <f t="shared" si="23"/>
        <v>1.2997100820161172</v>
      </c>
      <c r="K85" s="15">
        <f t="shared" si="24"/>
        <v>1.872427002896758</v>
      </c>
      <c r="L85" s="21">
        <v>2.5600000000000002E-3</v>
      </c>
      <c r="M85" s="16">
        <f t="shared" si="25"/>
        <v>2.4448000000000003E-6</v>
      </c>
      <c r="N85" s="21">
        <v>0.72299999999999998</v>
      </c>
      <c r="O85" s="15">
        <f t="shared" si="26"/>
        <v>0.61476185879696277</v>
      </c>
      <c r="P85" s="15">
        <f t="shared" si="27"/>
        <v>224.54176892559065</v>
      </c>
      <c r="Q85" s="17">
        <f t="shared" si="28"/>
        <v>10</v>
      </c>
      <c r="R85" s="22" t="e">
        <f t="shared" si="29"/>
        <v>#NUM!</v>
      </c>
      <c r="S85" s="22" t="e">
        <f t="shared" si="30"/>
        <v>#NUM!</v>
      </c>
      <c r="T85" s="18" t="e">
        <f t="shared" si="31"/>
        <v>#NUM!</v>
      </c>
      <c r="U85" s="42"/>
    </row>
    <row r="86" spans="1:21" x14ac:dyDescent="0.25">
      <c r="A86" s="13" t="s">
        <v>98</v>
      </c>
      <c r="B86" s="14">
        <v>1.1499999999999999</v>
      </c>
      <c r="C86" s="15">
        <f t="shared" si="16"/>
        <v>1.3790280195293394</v>
      </c>
      <c r="D86" s="15">
        <f t="shared" si="17"/>
        <v>1.1196704139771503</v>
      </c>
      <c r="E86" s="15">
        <f t="shared" si="18"/>
        <v>1.6130529004001448</v>
      </c>
      <c r="F86" s="15">
        <f t="shared" si="19"/>
        <v>2.8621336254382514</v>
      </c>
      <c r="G86" s="15">
        <f t="shared" si="20"/>
        <v>1.6130529004001448</v>
      </c>
      <c r="H86" s="15">
        <f t="shared" si="21"/>
        <v>2.323844255424274</v>
      </c>
      <c r="I86" s="15">
        <f t="shared" si="22"/>
        <v>3.6091123569585841</v>
      </c>
      <c r="J86" s="15">
        <f t="shared" si="23"/>
        <v>1.8113561862865937</v>
      </c>
      <c r="K86" s="15">
        <f t="shared" si="24"/>
        <v>2.609529834381211</v>
      </c>
      <c r="L86" s="14">
        <v>2.0099999999999998</v>
      </c>
      <c r="M86" s="16">
        <f t="shared" si="25"/>
        <v>1.9195499999999999E-3</v>
      </c>
      <c r="N86" s="14">
        <v>0.746</v>
      </c>
      <c r="O86" s="15">
        <f t="shared" si="26"/>
        <v>0.60033984213692582</v>
      </c>
      <c r="P86" s="15">
        <f t="shared" si="27"/>
        <v>219.27412734051217</v>
      </c>
      <c r="Q86" s="17">
        <f t="shared" si="28"/>
        <v>5.920836911484006</v>
      </c>
      <c r="R86" s="17" t="e">
        <f t="shared" si="29"/>
        <v>#NUM!</v>
      </c>
      <c r="S86" s="17" t="e">
        <f t="shared" si="30"/>
        <v>#NUM!</v>
      </c>
      <c r="T86" s="18" t="e">
        <f t="shared" si="31"/>
        <v>#NUM!</v>
      </c>
      <c r="U86" s="42"/>
    </row>
    <row r="87" spans="1:21" x14ac:dyDescent="0.25">
      <c r="A87" s="13" t="s">
        <v>99</v>
      </c>
      <c r="B87" s="14">
        <v>1.05</v>
      </c>
      <c r="C87" s="15">
        <f t="shared" si="16"/>
        <v>0.89517412268658092</v>
      </c>
      <c r="D87" s="15">
        <f t="shared" si="17"/>
        <v>0.90210567950091125</v>
      </c>
      <c r="E87" s="15">
        <f t="shared" si="18"/>
        <v>1.2996183203748424</v>
      </c>
      <c r="F87" s="15">
        <f t="shared" si="19"/>
        <v>1.8579085565193192</v>
      </c>
      <c r="G87" s="15">
        <f t="shared" si="20"/>
        <v>1.2996183203748424</v>
      </c>
      <c r="H87" s="15">
        <f t="shared" si="21"/>
        <v>1.8722948065113254</v>
      </c>
      <c r="I87" s="15">
        <f t="shared" si="22"/>
        <v>2.3427979287327036</v>
      </c>
      <c r="J87" s="15">
        <f t="shared" si="23"/>
        <v>1.4593890155979359</v>
      </c>
      <c r="K87" s="15">
        <f t="shared" si="24"/>
        <v>2.1024684184165676</v>
      </c>
      <c r="L87" s="14">
        <v>1.58</v>
      </c>
      <c r="M87" s="16">
        <f t="shared" si="25"/>
        <v>1.5089000000000001E-3</v>
      </c>
      <c r="N87" s="14">
        <v>0.78</v>
      </c>
      <c r="O87" s="15">
        <f t="shared" si="26"/>
        <v>0.67179292782687539</v>
      </c>
      <c r="P87" s="15">
        <f t="shared" si="27"/>
        <v>245.37236688876624</v>
      </c>
      <c r="Q87" s="17">
        <f t="shared" si="28"/>
        <v>8.3279887242787858</v>
      </c>
      <c r="R87" s="17" t="e">
        <f t="shared" si="29"/>
        <v>#NUM!</v>
      </c>
      <c r="S87" s="17" t="e">
        <f t="shared" si="30"/>
        <v>#NUM!</v>
      </c>
      <c r="T87" s="18" t="e">
        <f t="shared" si="31"/>
        <v>#NUM!</v>
      </c>
      <c r="U87" s="42"/>
    </row>
    <row r="88" spans="1:21" x14ac:dyDescent="0.25">
      <c r="A88" s="13" t="s">
        <v>100</v>
      </c>
      <c r="B88" s="14">
        <v>1.5</v>
      </c>
      <c r="C88" s="15">
        <f t="shared" si="16"/>
        <v>4.8718266775877037</v>
      </c>
      <c r="D88" s="15">
        <f t="shared" si="17"/>
        <v>2.1045031107749756</v>
      </c>
      <c r="E88" s="15">
        <f t="shared" si="18"/>
        <v>3.0318518774454088</v>
      </c>
      <c r="F88" s="15">
        <f t="shared" si="19"/>
        <v>10.111338387446176</v>
      </c>
      <c r="G88" s="15">
        <f t="shared" si="20"/>
        <v>3.0318518774454088</v>
      </c>
      <c r="H88" s="15">
        <f t="shared" si="21"/>
        <v>4.3678366450046653</v>
      </c>
      <c r="I88" s="15">
        <f t="shared" si="22"/>
        <v>12.750262949003249</v>
      </c>
      <c r="J88" s="15">
        <f t="shared" si="23"/>
        <v>3.4045775267215603</v>
      </c>
      <c r="K88" s="15">
        <f t="shared" si="24"/>
        <v>4.9048037579274988</v>
      </c>
      <c r="L88" s="14">
        <v>6.3</v>
      </c>
      <c r="M88" s="16">
        <f t="shared" si="25"/>
        <v>6.0165000000000001E-3</v>
      </c>
      <c r="N88" s="14">
        <v>0.78</v>
      </c>
      <c r="O88" s="15">
        <f t="shared" si="26"/>
        <v>0.5613413554916189</v>
      </c>
      <c r="P88" s="15">
        <f t="shared" si="27"/>
        <v>205.02993009331379</v>
      </c>
      <c r="Q88" s="17">
        <f t="shared" si="28"/>
        <v>2.18603835990187</v>
      </c>
      <c r="R88" s="17" t="e">
        <f t="shared" si="29"/>
        <v>#NUM!</v>
      </c>
      <c r="S88" s="17" t="e">
        <f t="shared" si="30"/>
        <v>#NUM!</v>
      </c>
      <c r="T88" s="18" t="e">
        <f t="shared" si="31"/>
        <v>#NUM!</v>
      </c>
      <c r="U88" s="42"/>
    </row>
    <row r="89" spans="1:21" x14ac:dyDescent="0.25">
      <c r="A89" s="13" t="s">
        <v>101</v>
      </c>
      <c r="B89" s="14">
        <v>1.4</v>
      </c>
      <c r="C89" s="15">
        <f t="shared" si="16"/>
        <v>3.5104801219511979</v>
      </c>
      <c r="D89" s="15">
        <f t="shared" si="17"/>
        <v>1.7864337562334014</v>
      </c>
      <c r="E89" s="15">
        <f t="shared" si="18"/>
        <v>2.5736253417908213</v>
      </c>
      <c r="F89" s="15">
        <f t="shared" si="19"/>
        <v>7.285902139898714</v>
      </c>
      <c r="G89" s="15">
        <f t="shared" si="20"/>
        <v>2.5736253417908213</v>
      </c>
      <c r="H89" s="15">
        <f t="shared" si="21"/>
        <v>3.707692701616494</v>
      </c>
      <c r="I89" s="15">
        <f t="shared" si="22"/>
        <v>9.1874254964853463</v>
      </c>
      <c r="J89" s="15">
        <f t="shared" si="23"/>
        <v>2.8900181654800821</v>
      </c>
      <c r="K89" s="15">
        <f t="shared" si="24"/>
        <v>4.163503943520193</v>
      </c>
      <c r="L89" s="14">
        <v>2.88</v>
      </c>
      <c r="M89" s="16">
        <f t="shared" si="25"/>
        <v>2.7504000000000001E-3</v>
      </c>
      <c r="N89" s="14">
        <v>0.81</v>
      </c>
      <c r="O89" s="15">
        <f t="shared" si="26"/>
        <v>0.61551313859252865</v>
      </c>
      <c r="P89" s="15">
        <f t="shared" si="27"/>
        <v>224.81617387092109</v>
      </c>
      <c r="Q89" s="17">
        <f t="shared" si="28"/>
        <v>2.8315215169129457</v>
      </c>
      <c r="R89" s="17" t="e">
        <f t="shared" si="29"/>
        <v>#NUM!</v>
      </c>
      <c r="S89" s="17" t="e">
        <f t="shared" si="30"/>
        <v>#NUM!</v>
      </c>
      <c r="T89" s="18" t="e">
        <f t="shared" si="31"/>
        <v>#NUM!</v>
      </c>
      <c r="U89" s="42"/>
    </row>
    <row r="90" spans="1:21" x14ac:dyDescent="0.25">
      <c r="A90" s="13" t="s">
        <v>102</v>
      </c>
      <c r="B90" s="14">
        <v>1.08</v>
      </c>
      <c r="C90" s="15">
        <f t="shared" si="16"/>
        <v>1.023342915379138</v>
      </c>
      <c r="D90" s="15">
        <f t="shared" si="17"/>
        <v>0.96452669286741977</v>
      </c>
      <c r="E90" s="15">
        <f t="shared" si="18"/>
        <v>1.3895451375880525</v>
      </c>
      <c r="F90" s="15">
        <f t="shared" si="19"/>
        <v>2.1239192583340603</v>
      </c>
      <c r="G90" s="15">
        <f t="shared" si="20"/>
        <v>1.3895451375880525</v>
      </c>
      <c r="H90" s="15">
        <f t="shared" si="21"/>
        <v>2.0018478531210597</v>
      </c>
      <c r="I90" s="15">
        <f t="shared" si="22"/>
        <v>2.6782338784975583</v>
      </c>
      <c r="J90" s="15">
        <f t="shared" si="23"/>
        <v>1.5603711325711638</v>
      </c>
      <c r="K90" s="15">
        <f t="shared" si="24"/>
        <v>2.2479482798461619</v>
      </c>
      <c r="L90" s="14">
        <v>3.32</v>
      </c>
      <c r="M90" s="16">
        <f t="shared" si="25"/>
        <v>3.1706E-3</v>
      </c>
      <c r="N90" s="14">
        <v>0.81100000000000005</v>
      </c>
      <c r="O90" s="15">
        <f t="shared" si="26"/>
        <v>0.70175069188186168</v>
      </c>
      <c r="P90" s="15">
        <f t="shared" si="27"/>
        <v>256.31444020984998</v>
      </c>
      <c r="Q90" s="17">
        <f t="shared" si="28"/>
        <v>7.4930894471078489</v>
      </c>
      <c r="R90" s="17" t="e">
        <f t="shared" si="29"/>
        <v>#NUM!</v>
      </c>
      <c r="S90" s="17" t="e">
        <f t="shared" si="30"/>
        <v>#NUM!</v>
      </c>
      <c r="T90" s="18" t="e">
        <f t="shared" si="31"/>
        <v>#NUM!</v>
      </c>
      <c r="U90" s="42"/>
    </row>
    <row r="91" spans="1:21" x14ac:dyDescent="0.25">
      <c r="A91" s="19" t="s">
        <v>103</v>
      </c>
      <c r="B91" s="14">
        <v>1.3</v>
      </c>
      <c r="C91" s="15">
        <f t="shared" si="16"/>
        <v>2.4688191200586691</v>
      </c>
      <c r="D91" s="15">
        <f t="shared" si="17"/>
        <v>1.4981258352472109</v>
      </c>
      <c r="E91" s="15">
        <f t="shared" si="18"/>
        <v>2.1582746079054824</v>
      </c>
      <c r="F91" s="15">
        <f t="shared" si="19"/>
        <v>5.1239642114425212</v>
      </c>
      <c r="G91" s="15">
        <f t="shared" si="20"/>
        <v>2.1582746079054824</v>
      </c>
      <c r="H91" s="15">
        <f t="shared" si="21"/>
        <v>3.1093177712677966</v>
      </c>
      <c r="I91" s="15">
        <f t="shared" si="22"/>
        <v>6.4612505816527328</v>
      </c>
      <c r="J91" s="15">
        <f t="shared" si="23"/>
        <v>2.4236056125407135</v>
      </c>
      <c r="K91" s="15">
        <f t="shared" si="24"/>
        <v>3.4915668163887457</v>
      </c>
      <c r="L91" s="14">
        <v>1.89</v>
      </c>
      <c r="M91" s="16">
        <f t="shared" si="25"/>
        <v>1.8049499999999998E-3</v>
      </c>
      <c r="N91" s="14">
        <v>0.82899999999999996</v>
      </c>
      <c r="O91" s="15">
        <f t="shared" si="26"/>
        <v>0.66154415485798834</v>
      </c>
      <c r="P91" s="15">
        <f t="shared" si="27"/>
        <v>241.62900256188024</v>
      </c>
      <c r="Q91" s="17">
        <f t="shared" si="28"/>
        <v>3.7386295030721644</v>
      </c>
      <c r="R91" s="17" t="e">
        <f t="shared" si="29"/>
        <v>#NUM!</v>
      </c>
      <c r="S91" s="17" t="e">
        <f t="shared" si="30"/>
        <v>#NUM!</v>
      </c>
      <c r="T91" s="18" t="e">
        <f t="shared" si="31"/>
        <v>#NUM!</v>
      </c>
      <c r="U91" s="42"/>
    </row>
    <row r="92" spans="1:21" x14ac:dyDescent="0.25">
      <c r="A92" s="13" t="s">
        <v>104</v>
      </c>
      <c r="B92" s="14">
        <v>1.07</v>
      </c>
      <c r="C92" s="15">
        <f t="shared" si="16"/>
        <v>0.97910956382301273</v>
      </c>
      <c r="D92" s="15">
        <f t="shared" si="17"/>
        <v>0.94345090146518273</v>
      </c>
      <c r="E92" s="15">
        <f t="shared" si="18"/>
        <v>1.359182304003079</v>
      </c>
      <c r="F92" s="15">
        <f t="shared" si="19"/>
        <v>2.0321141890666303</v>
      </c>
      <c r="G92" s="15">
        <f t="shared" si="20"/>
        <v>1.359182304003079</v>
      </c>
      <c r="H92" s="15">
        <f t="shared" si="21"/>
        <v>1.9581056445503795</v>
      </c>
      <c r="I92" s="15">
        <f t="shared" si="22"/>
        <v>2.5624689096716233</v>
      </c>
      <c r="J92" s="15">
        <f t="shared" si="23"/>
        <v>1.5262755945800111</v>
      </c>
      <c r="K92" s="15">
        <f t="shared" si="24"/>
        <v>2.1988285516111574</v>
      </c>
      <c r="L92" s="14">
        <v>2.2999999999999998</v>
      </c>
      <c r="M92" s="16">
        <f t="shared" si="25"/>
        <v>2.1964999999999997E-3</v>
      </c>
      <c r="N92" s="14">
        <v>0.83</v>
      </c>
      <c r="O92" s="15">
        <f t="shared" si="26"/>
        <v>0.73026409131908587</v>
      </c>
      <c r="P92" s="15">
        <f t="shared" si="27"/>
        <v>266.72895935429614</v>
      </c>
      <c r="Q92" s="17">
        <f t="shared" si="28"/>
        <v>7.7590907909599984</v>
      </c>
      <c r="R92" s="17" t="e">
        <f t="shared" si="29"/>
        <v>#NUM!</v>
      </c>
      <c r="S92" s="17" t="e">
        <f t="shared" si="30"/>
        <v>#NUM!</v>
      </c>
      <c r="T92" s="18" t="e">
        <f t="shared" si="31"/>
        <v>#NUM!</v>
      </c>
      <c r="U92" s="42"/>
    </row>
    <row r="93" spans="1:21" x14ac:dyDescent="0.25">
      <c r="A93" s="13" t="s">
        <v>105</v>
      </c>
      <c r="B93" s="14">
        <v>1.1499999999999999</v>
      </c>
      <c r="C93" s="15">
        <f t="shared" si="16"/>
        <v>1.3790280195293394</v>
      </c>
      <c r="D93" s="15">
        <f t="shared" si="17"/>
        <v>1.1196704139771503</v>
      </c>
      <c r="E93" s="15">
        <f t="shared" si="18"/>
        <v>1.6130529004001448</v>
      </c>
      <c r="F93" s="15">
        <f t="shared" si="19"/>
        <v>2.8621336254382514</v>
      </c>
      <c r="G93" s="15">
        <f t="shared" si="20"/>
        <v>1.6130529004001448</v>
      </c>
      <c r="H93" s="15">
        <f t="shared" si="21"/>
        <v>2.323844255424274</v>
      </c>
      <c r="I93" s="15">
        <f t="shared" si="22"/>
        <v>3.6091123569585841</v>
      </c>
      <c r="J93" s="15">
        <f t="shared" si="23"/>
        <v>1.8113561862865937</v>
      </c>
      <c r="K93" s="15">
        <f t="shared" si="24"/>
        <v>2.609529834381211</v>
      </c>
      <c r="L93" s="14">
        <v>17.399999999999999</v>
      </c>
      <c r="M93" s="16">
        <f t="shared" si="25"/>
        <v>1.6617E-2</v>
      </c>
      <c r="N93" s="14">
        <v>0.83</v>
      </c>
      <c r="O93" s="15">
        <f t="shared" si="26"/>
        <v>0.70008857163672245</v>
      </c>
      <c r="P93" s="15">
        <f t="shared" si="27"/>
        <v>255.70735079031289</v>
      </c>
      <c r="Q93" s="17">
        <f t="shared" si="28"/>
        <v>5.920836911484006</v>
      </c>
      <c r="R93" s="17" t="e">
        <f t="shared" si="29"/>
        <v>#NUM!</v>
      </c>
      <c r="S93" s="17" t="e">
        <f t="shared" si="30"/>
        <v>#NUM!</v>
      </c>
      <c r="T93" s="18" t="e">
        <f t="shared" si="31"/>
        <v>#NUM!</v>
      </c>
      <c r="U93" s="42"/>
    </row>
    <row r="94" spans="1:21" x14ac:dyDescent="0.25">
      <c r="A94" s="13" t="s">
        <v>106</v>
      </c>
      <c r="B94" s="14">
        <v>1.4</v>
      </c>
      <c r="C94" s="15">
        <f t="shared" si="16"/>
        <v>3.5104801219511979</v>
      </c>
      <c r="D94" s="15">
        <f t="shared" si="17"/>
        <v>1.7864337562334014</v>
      </c>
      <c r="E94" s="15">
        <f t="shared" si="18"/>
        <v>2.5736253417908213</v>
      </c>
      <c r="F94" s="15">
        <f t="shared" si="19"/>
        <v>7.285902139898714</v>
      </c>
      <c r="G94" s="15">
        <f t="shared" si="20"/>
        <v>2.5736253417908213</v>
      </c>
      <c r="H94" s="15">
        <f t="shared" si="21"/>
        <v>3.707692701616494</v>
      </c>
      <c r="I94" s="15">
        <f t="shared" si="22"/>
        <v>9.1874254964853463</v>
      </c>
      <c r="J94" s="15">
        <f t="shared" si="23"/>
        <v>2.8900181654800821</v>
      </c>
      <c r="K94" s="15">
        <f t="shared" si="24"/>
        <v>4.163503943520193</v>
      </c>
      <c r="L94" s="14">
        <v>7.99</v>
      </c>
      <c r="M94" s="16">
        <f t="shared" si="25"/>
        <v>7.6304500000000004E-3</v>
      </c>
      <c r="N94" s="14">
        <v>0.89</v>
      </c>
      <c r="O94" s="15">
        <f t="shared" si="26"/>
        <v>0.70768612929928509</v>
      </c>
      <c r="P94" s="15">
        <f t="shared" si="27"/>
        <v>258.48235872656386</v>
      </c>
      <c r="Q94" s="17">
        <f t="shared" si="28"/>
        <v>2.8315215169129457</v>
      </c>
      <c r="R94" s="17" t="e">
        <f t="shared" si="29"/>
        <v>#NUM!</v>
      </c>
      <c r="S94" s="17" t="e">
        <f t="shared" si="30"/>
        <v>#NUM!</v>
      </c>
      <c r="T94" s="18" t="e">
        <f t="shared" si="31"/>
        <v>#NUM!</v>
      </c>
      <c r="U94" s="42"/>
    </row>
    <row r="95" spans="1:21" x14ac:dyDescent="0.25">
      <c r="A95" s="13" t="s">
        <v>107</v>
      </c>
      <c r="B95" s="14">
        <v>1.1000000000000001</v>
      </c>
      <c r="C95" s="15">
        <f t="shared" si="16"/>
        <v>1.1165382439348628</v>
      </c>
      <c r="D95" s="15">
        <f t="shared" si="17"/>
        <v>1.007489338511089</v>
      </c>
      <c r="E95" s="15">
        <f t="shared" si="18"/>
        <v>1.4514392622333776</v>
      </c>
      <c r="F95" s="15">
        <f t="shared" si="19"/>
        <v>2.3173435251478289</v>
      </c>
      <c r="G95" s="15">
        <f t="shared" si="20"/>
        <v>1.4514392622333776</v>
      </c>
      <c r="H95" s="15">
        <f t="shared" si="21"/>
        <v>2.091015608230562</v>
      </c>
      <c r="I95" s="15">
        <f t="shared" si="22"/>
        <v>2.9221393011125958</v>
      </c>
      <c r="J95" s="15">
        <f t="shared" si="23"/>
        <v>1.6298743122519366</v>
      </c>
      <c r="K95" s="15">
        <f t="shared" si="24"/>
        <v>2.3480780181794914</v>
      </c>
      <c r="L95" s="14">
        <v>1</v>
      </c>
      <c r="M95" s="16">
        <f t="shared" si="25"/>
        <v>9.5500000000000001E-4</v>
      </c>
      <c r="N95" s="14">
        <v>0.98</v>
      </c>
      <c r="O95" s="15">
        <f t="shared" si="26"/>
        <v>0.92460093751381234</v>
      </c>
      <c r="P95" s="15">
        <f t="shared" si="27"/>
        <v>337.71049242691998</v>
      </c>
      <c r="Q95" s="17">
        <f t="shared" si="28"/>
        <v>6.9948342946823638</v>
      </c>
      <c r="R95" s="17" t="e">
        <f t="shared" si="29"/>
        <v>#NUM!</v>
      </c>
      <c r="S95" s="17" t="e">
        <f t="shared" si="30"/>
        <v>#NUM!</v>
      </c>
      <c r="T95" s="18" t="e">
        <f t="shared" si="31"/>
        <v>#NUM!</v>
      </c>
      <c r="U95" s="42"/>
    </row>
    <row r="96" spans="1:21" x14ac:dyDescent="0.25">
      <c r="A96" s="13" t="s">
        <v>108</v>
      </c>
      <c r="B96" s="14">
        <v>1.17</v>
      </c>
      <c r="C96" s="15">
        <f t="shared" si="16"/>
        <v>1.4967221712994232</v>
      </c>
      <c r="D96" s="15">
        <f t="shared" si="17"/>
        <v>1.1664718253618953</v>
      </c>
      <c r="E96" s="15">
        <f t="shared" si="18"/>
        <v>1.6804773419452474</v>
      </c>
      <c r="F96" s="15">
        <f t="shared" si="19"/>
        <v>3.106404506470501</v>
      </c>
      <c r="G96" s="15">
        <f t="shared" si="20"/>
        <v>1.6804773419452474</v>
      </c>
      <c r="H96" s="15">
        <f t="shared" si="21"/>
        <v>2.4209792601850659</v>
      </c>
      <c r="I96" s="15">
        <f t="shared" si="22"/>
        <v>3.9171346824513917</v>
      </c>
      <c r="J96" s="15">
        <f t="shared" si="23"/>
        <v>1.8870695613838047</v>
      </c>
      <c r="K96" s="15">
        <f t="shared" si="24"/>
        <v>2.7186062891799287</v>
      </c>
      <c r="L96" s="14">
        <v>1.28</v>
      </c>
      <c r="M96" s="16">
        <f t="shared" si="25"/>
        <v>1.2224E-3</v>
      </c>
      <c r="N96" s="14">
        <v>1</v>
      </c>
      <c r="O96" s="15">
        <f t="shared" si="26"/>
        <v>0.9240177525001273</v>
      </c>
      <c r="P96" s="15">
        <f t="shared" si="27"/>
        <v>337.4974841006715</v>
      </c>
      <c r="Q96" s="17">
        <f t="shared" si="28"/>
        <v>5.5501282464387049</v>
      </c>
      <c r="R96" s="17" t="e">
        <f t="shared" si="29"/>
        <v>#NUM!</v>
      </c>
      <c r="S96" s="17" t="e">
        <f t="shared" si="30"/>
        <v>#NUM!</v>
      </c>
      <c r="T96" s="18" t="e">
        <f t="shared" si="31"/>
        <v>#NUM!</v>
      </c>
      <c r="U96" s="42"/>
    </row>
    <row r="97" spans="1:21" x14ac:dyDescent="0.25">
      <c r="A97" s="13" t="s">
        <v>109</v>
      </c>
      <c r="B97" s="14">
        <v>1.25</v>
      </c>
      <c r="C97" s="15">
        <f t="shared" si="16"/>
        <v>2.049183784156051</v>
      </c>
      <c r="D97" s="15">
        <f t="shared" si="17"/>
        <v>1.3648788771289464</v>
      </c>
      <c r="E97" s="15">
        <f t="shared" si="18"/>
        <v>1.9663124111919863</v>
      </c>
      <c r="F97" s="15">
        <f t="shared" si="19"/>
        <v>4.2530229482484074</v>
      </c>
      <c r="G97" s="15">
        <f t="shared" si="20"/>
        <v>1.9663124111919863</v>
      </c>
      <c r="H97" s="15">
        <f t="shared" si="21"/>
        <v>2.8327674808336623</v>
      </c>
      <c r="I97" s="15">
        <f t="shared" si="22"/>
        <v>5.3630052561230119</v>
      </c>
      <c r="J97" s="15">
        <f t="shared" si="23"/>
        <v>2.2080442304782286</v>
      </c>
      <c r="K97" s="15">
        <f t="shared" si="24"/>
        <v>3.1810183655146558</v>
      </c>
      <c r="L97" s="14">
        <v>9.1</v>
      </c>
      <c r="M97" s="16">
        <f t="shared" si="25"/>
        <v>8.6905000000000003E-3</v>
      </c>
      <c r="N97" s="14">
        <v>1.1000000000000001</v>
      </c>
      <c r="O97" s="15">
        <f t="shared" si="26"/>
        <v>1.0283230023461043</v>
      </c>
      <c r="P97" s="15">
        <f t="shared" si="27"/>
        <v>375.5949766069146</v>
      </c>
      <c r="Q97" s="17">
        <f t="shared" si="28"/>
        <v>4.3309926950525508</v>
      </c>
      <c r="R97" s="17" t="e">
        <f t="shared" si="29"/>
        <v>#NUM!</v>
      </c>
      <c r="S97" s="17" t="e">
        <f t="shared" si="30"/>
        <v>#NUM!</v>
      </c>
      <c r="T97" s="18" t="e">
        <f t="shared" si="31"/>
        <v>#NUM!</v>
      </c>
      <c r="U97" s="42"/>
    </row>
    <row r="98" spans="1:21" x14ac:dyDescent="0.25">
      <c r="A98" s="13" t="s">
        <v>110</v>
      </c>
      <c r="B98" s="14">
        <v>1.17</v>
      </c>
      <c r="C98" s="15">
        <f t="shared" si="16"/>
        <v>1.4967221712994232</v>
      </c>
      <c r="D98" s="15">
        <f t="shared" si="17"/>
        <v>1.1664718253618953</v>
      </c>
      <c r="E98" s="15">
        <f t="shared" si="18"/>
        <v>1.6804773419452474</v>
      </c>
      <c r="F98" s="15">
        <f t="shared" si="19"/>
        <v>3.106404506470501</v>
      </c>
      <c r="G98" s="15">
        <f t="shared" si="20"/>
        <v>1.6804773419452474</v>
      </c>
      <c r="H98" s="15">
        <f t="shared" si="21"/>
        <v>2.4209792601850659</v>
      </c>
      <c r="I98" s="15">
        <f t="shared" si="22"/>
        <v>3.9171346824513917</v>
      </c>
      <c r="J98" s="15">
        <f t="shared" si="23"/>
        <v>1.8870695613838047</v>
      </c>
      <c r="K98" s="15">
        <f t="shared" si="24"/>
        <v>2.7186062891799287</v>
      </c>
      <c r="L98" s="14">
        <v>1.8</v>
      </c>
      <c r="M98" s="16">
        <f t="shared" si="25"/>
        <v>1.719E-3</v>
      </c>
      <c r="N98" s="14">
        <v>1.1100000000000001</v>
      </c>
      <c r="O98" s="15">
        <f t="shared" si="26"/>
        <v>1.0803705372372288</v>
      </c>
      <c r="P98" s="15">
        <f t="shared" si="27"/>
        <v>394.60533872589781</v>
      </c>
      <c r="Q98" s="17">
        <f t="shared" si="28"/>
        <v>5.5501282464387049</v>
      </c>
      <c r="R98" s="17" t="e">
        <f t="shared" si="29"/>
        <v>#NUM!</v>
      </c>
      <c r="S98" s="17" t="e">
        <f t="shared" si="30"/>
        <v>#NUM!</v>
      </c>
      <c r="T98" s="18" t="e">
        <f t="shared" si="31"/>
        <v>#NUM!</v>
      </c>
      <c r="U98" s="42"/>
    </row>
    <row r="99" spans="1:21" x14ac:dyDescent="0.25">
      <c r="A99" s="13" t="s">
        <v>111</v>
      </c>
      <c r="B99" s="14">
        <v>1.27</v>
      </c>
      <c r="C99" s="15">
        <f t="shared" si="16"/>
        <v>2.2096628963089189</v>
      </c>
      <c r="D99" s="15">
        <f t="shared" si="17"/>
        <v>1.4173159320313613</v>
      </c>
      <c r="E99" s="15">
        <f t="shared" si="18"/>
        <v>2.0418558411539642</v>
      </c>
      <c r="F99" s="15">
        <f t="shared" si="19"/>
        <v>4.5860928036600193</v>
      </c>
      <c r="G99" s="15">
        <f t="shared" si="20"/>
        <v>2.0418558411539642</v>
      </c>
      <c r="H99" s="15">
        <f t="shared" si="21"/>
        <v>2.9415991042160323</v>
      </c>
      <c r="I99" s="15">
        <f t="shared" si="22"/>
        <v>5.7830019048512478</v>
      </c>
      <c r="J99" s="15">
        <f t="shared" si="23"/>
        <v>2.2928747150587361</v>
      </c>
      <c r="K99" s="15">
        <f t="shared" si="24"/>
        <v>3.3032293817983542</v>
      </c>
      <c r="L99" s="14">
        <v>1.84</v>
      </c>
      <c r="M99" s="16">
        <f t="shared" si="25"/>
        <v>1.7572E-3</v>
      </c>
      <c r="N99" s="14">
        <v>1.1200000000000001</v>
      </c>
      <c r="O99" s="15">
        <f t="shared" si="26"/>
        <v>1.0510537631447425</v>
      </c>
      <c r="P99" s="15">
        <f t="shared" si="27"/>
        <v>383.8973869886172</v>
      </c>
      <c r="Q99" s="17">
        <f t="shared" si="28"/>
        <v>4.0807129517639282</v>
      </c>
      <c r="R99" s="17" t="e">
        <f t="shared" si="29"/>
        <v>#NUM!</v>
      </c>
      <c r="S99" s="17" t="e">
        <f t="shared" si="30"/>
        <v>#NUM!</v>
      </c>
      <c r="T99" s="18" t="e">
        <f t="shared" si="31"/>
        <v>#NUM!</v>
      </c>
      <c r="U99" s="42"/>
    </row>
    <row r="100" spans="1:21" x14ac:dyDescent="0.25">
      <c r="A100" s="13" t="s">
        <v>112</v>
      </c>
      <c r="B100" s="14">
        <v>1.2</v>
      </c>
      <c r="C100" s="15">
        <f t="shared" si="16"/>
        <v>1.6879876601755583</v>
      </c>
      <c r="D100" s="15">
        <f t="shared" si="17"/>
        <v>1.2387631882338266</v>
      </c>
      <c r="E100" s="15">
        <f t="shared" si="18"/>
        <v>1.7846238756919433</v>
      </c>
      <c r="F100" s="15">
        <f t="shared" si="19"/>
        <v>3.5033706154587061</v>
      </c>
      <c r="G100" s="15">
        <f t="shared" si="20"/>
        <v>1.7846238756919433</v>
      </c>
      <c r="H100" s="15">
        <f t="shared" si="21"/>
        <v>2.571017937843791</v>
      </c>
      <c r="I100" s="15">
        <f t="shared" si="22"/>
        <v>4.4177036553705804</v>
      </c>
      <c r="J100" s="15">
        <f t="shared" si="23"/>
        <v>2.00401951890571</v>
      </c>
      <c r="K100" s="15">
        <f t="shared" si="24"/>
        <v>2.8870902160815044</v>
      </c>
      <c r="L100" s="14">
        <v>1.28</v>
      </c>
      <c r="M100" s="16">
        <f t="shared" si="25"/>
        <v>1.2224E-3</v>
      </c>
      <c r="N100" s="14">
        <v>1.18</v>
      </c>
      <c r="O100" s="15">
        <f t="shared" si="26"/>
        <v>1.1695298205114657</v>
      </c>
      <c r="P100" s="15">
        <f t="shared" si="27"/>
        <v>427.17076694181287</v>
      </c>
      <c r="Q100" s="17">
        <f t="shared" si="28"/>
        <v>5.0474302632721146</v>
      </c>
      <c r="R100" s="17" t="e">
        <f t="shared" si="29"/>
        <v>#NUM!</v>
      </c>
      <c r="S100" s="17" t="e">
        <f t="shared" si="30"/>
        <v>#NUM!</v>
      </c>
      <c r="T100" s="18" t="e">
        <f t="shared" si="31"/>
        <v>#NUM!</v>
      </c>
      <c r="U100" s="42"/>
    </row>
    <row r="101" spans="1:21" x14ac:dyDescent="0.25">
      <c r="A101" s="13" t="s">
        <v>113</v>
      </c>
      <c r="B101" s="14">
        <v>1.35</v>
      </c>
      <c r="C101" s="15">
        <f t="shared" si="16"/>
        <v>2.9535460673604335</v>
      </c>
      <c r="D101" s="15">
        <f t="shared" si="17"/>
        <v>1.6386097398156083</v>
      </c>
      <c r="E101" s="15">
        <f t="shared" si="18"/>
        <v>2.3606627097029236</v>
      </c>
      <c r="F101" s="15">
        <f t="shared" si="19"/>
        <v>6.1300012718801442</v>
      </c>
      <c r="G101" s="15">
        <f t="shared" si="20"/>
        <v>2.3606627097029236</v>
      </c>
      <c r="H101" s="15">
        <f t="shared" si="21"/>
        <v>3.4008881392399415</v>
      </c>
      <c r="I101" s="15">
        <f t="shared" si="22"/>
        <v>7.7298499070345983</v>
      </c>
      <c r="J101" s="15">
        <f t="shared" si="23"/>
        <v>2.6508746253118725</v>
      </c>
      <c r="K101" s="15">
        <f t="shared" si="24"/>
        <v>3.818981862499875</v>
      </c>
      <c r="L101" s="14">
        <v>2</v>
      </c>
      <c r="M101" s="16">
        <f t="shared" si="25"/>
        <v>1.91E-3</v>
      </c>
      <c r="N101" s="14">
        <v>1.3</v>
      </c>
      <c r="O101" s="15">
        <f t="shared" si="26"/>
        <v>1.2747973094881684</v>
      </c>
      <c r="P101" s="15">
        <f t="shared" si="27"/>
        <v>465.61971729055352</v>
      </c>
      <c r="Q101" s="17">
        <f t="shared" si="28"/>
        <v>3.2452515658799448</v>
      </c>
      <c r="R101" s="17" t="e">
        <f t="shared" si="29"/>
        <v>#NUM!</v>
      </c>
      <c r="S101" s="17" t="e">
        <f t="shared" si="30"/>
        <v>#NUM!</v>
      </c>
      <c r="T101" s="18" t="e">
        <f t="shared" si="31"/>
        <v>#NUM!</v>
      </c>
      <c r="U101" s="42"/>
    </row>
    <row r="102" spans="1:21" x14ac:dyDescent="0.25">
      <c r="A102" s="13" t="s">
        <v>114</v>
      </c>
      <c r="B102" s="14">
        <v>4.5</v>
      </c>
      <c r="C102" s="15">
        <f t="shared" si="16"/>
        <v>899.53442663755993</v>
      </c>
      <c r="D102" s="15">
        <f t="shared" si="17"/>
        <v>28.596478273915288</v>
      </c>
      <c r="E102" s="15">
        <f t="shared" si="18"/>
        <v>41.197509235883167</v>
      </c>
      <c r="F102" s="15">
        <f t="shared" si="19"/>
        <v>1866.9582439647468</v>
      </c>
      <c r="G102" s="15">
        <f t="shared" si="20"/>
        <v>41.197509235883167</v>
      </c>
      <c r="H102" s="15">
        <f t="shared" si="21"/>
        <v>59.351181323220402</v>
      </c>
      <c r="I102" s="15">
        <f t="shared" si="22"/>
        <v>2354.2094639928391</v>
      </c>
      <c r="J102" s="15">
        <f t="shared" si="23"/>
        <v>46.262192142306354</v>
      </c>
      <c r="K102" s="15">
        <f t="shared" si="24"/>
        <v>66.647615479048412</v>
      </c>
      <c r="L102" s="14">
        <v>14</v>
      </c>
      <c r="M102" s="16">
        <f t="shared" si="25"/>
        <v>1.337E-2</v>
      </c>
      <c r="N102" s="14">
        <v>1.85</v>
      </c>
      <c r="O102" s="15">
        <f t="shared" si="26"/>
        <v>1.1844237947878034</v>
      </c>
      <c r="P102" s="15">
        <f t="shared" si="27"/>
        <v>432.6107910462452</v>
      </c>
      <c r="Q102" s="17">
        <f t="shared" si="28"/>
        <v>3.5518373787458493E-2</v>
      </c>
      <c r="R102" s="17" t="e">
        <f t="shared" si="29"/>
        <v>#NUM!</v>
      </c>
      <c r="S102" s="17" t="e">
        <f t="shared" si="30"/>
        <v>#NUM!</v>
      </c>
      <c r="T102" s="18" t="e">
        <f t="shared" si="31"/>
        <v>#NUM!</v>
      </c>
      <c r="U102" s="42"/>
    </row>
    <row r="103" spans="1:21" x14ac:dyDescent="0.25">
      <c r="A103" s="13" t="s">
        <v>115</v>
      </c>
      <c r="B103" s="14">
        <v>1.91</v>
      </c>
      <c r="C103" s="15">
        <f t="shared" si="16"/>
        <v>15.352066506940611</v>
      </c>
      <c r="D103" s="15">
        <f t="shared" si="17"/>
        <v>3.7358297735869521</v>
      </c>
      <c r="E103" s="15">
        <f t="shared" si="18"/>
        <v>5.3820222240940865</v>
      </c>
      <c r="F103" s="15">
        <f t="shared" si="19"/>
        <v>31.862779542706924</v>
      </c>
      <c r="G103" s="15">
        <f t="shared" si="20"/>
        <v>5.3820222240940865</v>
      </c>
      <c r="H103" s="15">
        <f t="shared" si="21"/>
        <v>7.7536089640483903</v>
      </c>
      <c r="I103" s="15">
        <f t="shared" si="22"/>
        <v>40.178540356242955</v>
      </c>
      <c r="J103" s="15">
        <f t="shared" si="23"/>
        <v>6.0436698932356228</v>
      </c>
      <c r="K103" s="15">
        <f t="shared" si="24"/>
        <v>8.7068115122524823</v>
      </c>
      <c r="L103" s="14">
        <v>6.54</v>
      </c>
      <c r="M103" s="16">
        <f t="shared" si="25"/>
        <v>6.2456999999999999E-3</v>
      </c>
      <c r="N103" s="14">
        <v>1.93</v>
      </c>
      <c r="O103" s="15">
        <f t="shared" si="26"/>
        <v>1.9369141275899493</v>
      </c>
      <c r="P103" s="15">
        <f t="shared" si="27"/>
        <v>707.45788510222894</v>
      </c>
      <c r="Q103" s="17">
        <f t="shared" si="28"/>
        <v>0.88333384915113045</v>
      </c>
      <c r="R103" s="17" t="e">
        <f t="shared" si="29"/>
        <v>#NUM!</v>
      </c>
      <c r="S103" s="17" t="e">
        <f t="shared" si="30"/>
        <v>#NUM!</v>
      </c>
      <c r="T103" s="18" t="e">
        <f t="shared" si="31"/>
        <v>#NUM!</v>
      </c>
      <c r="U103" s="42"/>
    </row>
    <row r="104" spans="1:21" ht="21" x14ac:dyDescent="0.25">
      <c r="A104" s="23" t="s">
        <v>116</v>
      </c>
      <c r="B104" s="24"/>
      <c r="C104" s="58" t="s">
        <v>117</v>
      </c>
      <c r="D104" s="55"/>
      <c r="E104" s="55"/>
      <c r="F104" s="55"/>
      <c r="G104" s="55"/>
      <c r="H104" s="55"/>
      <c r="I104" s="55"/>
      <c r="J104" s="55"/>
      <c r="K104" s="55"/>
      <c r="L104" s="55"/>
      <c r="M104" s="55"/>
      <c r="N104" s="55"/>
      <c r="O104" s="55"/>
      <c r="P104" s="55"/>
      <c r="Q104" s="55"/>
      <c r="R104" s="55"/>
      <c r="S104" s="55"/>
      <c r="T104" s="55"/>
    </row>
    <row r="105" spans="1:21" x14ac:dyDescent="0.25">
      <c r="A105" s="13" t="s">
        <v>118</v>
      </c>
      <c r="B105" s="14">
        <v>0.7</v>
      </c>
      <c r="C105" s="15">
        <f t="shared" ref="C105:C115" si="32">0.71*(B105^(4.75))</f>
        <v>0.1304589980656245</v>
      </c>
      <c r="D105" s="15">
        <f t="shared" ref="D105:D115" si="33">(C105/1.1)^(1/2)</f>
        <v>0.34438218471716525</v>
      </c>
      <c r="E105" s="15">
        <f t="shared" ref="E105:E115" si="34">(C105/0.53)^(1/2)</f>
        <v>0.49613410783175194</v>
      </c>
      <c r="F105" s="15">
        <f t="shared" ref="F105:F115" si="35">1.1*(E105^2)</f>
        <v>0.27076395824940935</v>
      </c>
      <c r="G105" s="15">
        <f t="shared" ref="G105:G115" si="36">E105</f>
        <v>0.49613410783175194</v>
      </c>
      <c r="H105" s="15">
        <f t="shared" ref="H105:H115" si="37">((1.1*(E105^2))/0.53)^(0.5)</f>
        <v>0.71475547771487125</v>
      </c>
      <c r="I105" s="15">
        <f t="shared" ref="I105:I115" si="38">C105*EXP(0.045*((10)^1.33))</f>
        <v>0.3414297427805556</v>
      </c>
      <c r="J105" s="15">
        <f t="shared" ref="J105:J115" si="39">(I105/1.1)^0.5</f>
        <v>0.55712716255362249</v>
      </c>
      <c r="K105" s="15">
        <f t="shared" ref="K105:K115" si="40">(I105/0.53)^0.5</f>
        <v>0.80262510666568665</v>
      </c>
      <c r="L105" s="14">
        <v>0.37</v>
      </c>
      <c r="M105" s="16">
        <f t="shared" ref="M105:M115" si="41">L105*0.000955</f>
        <v>3.5335E-4</v>
      </c>
      <c r="N105" s="14">
        <v>0.47699999999999998</v>
      </c>
      <c r="O105" s="15">
        <f t="shared" ref="O105:O115" si="42">((N105^3)/(B105+M105))^0.5</f>
        <v>0.39365789276316604</v>
      </c>
      <c r="P105" s="15">
        <f t="shared" ref="P105:P115" si="43">O105*365.25</f>
        <v>143.78354533174641</v>
      </c>
      <c r="Q105" s="17">
        <f t="shared" ref="Q105:Q115" si="44">10*(B105^(1-(4.75)))</f>
        <v>38.096260692573708</v>
      </c>
      <c r="R105" s="17">
        <f t="shared" ref="R105:R115" si="45">(Q105/10)*((LN(1.1*(N105^2)/C105)/0.045)^(1/1.33))</f>
        <v>28.418754013429957</v>
      </c>
      <c r="S105" s="22" t="e">
        <f t="shared" ref="S105:S115" si="46">(Q105/10)*((LN(0.53*(N105^2)/C105)/0.045)^(1/1.33))</f>
        <v>#NUM!</v>
      </c>
      <c r="T105" s="25">
        <f t="shared" ref="T105:T115" si="47">IF(Q105&gt;R105,R105,Q105-S105)</f>
        <v>28.418754013429957</v>
      </c>
    </row>
    <row r="106" spans="1:21" x14ac:dyDescent="0.25">
      <c r="A106" s="13" t="s">
        <v>119</v>
      </c>
      <c r="B106" s="14">
        <v>0.99</v>
      </c>
      <c r="C106" s="15">
        <f t="shared" si="32"/>
        <v>0.67690157258718875</v>
      </c>
      <c r="D106" s="15">
        <f t="shared" si="33"/>
        <v>0.78445208010964784</v>
      </c>
      <c r="E106" s="15">
        <f t="shared" si="34"/>
        <v>1.1301206919910785</v>
      </c>
      <c r="F106" s="15">
        <f t="shared" si="35"/>
        <v>1.4048900563130335</v>
      </c>
      <c r="G106" s="15">
        <f t="shared" si="36"/>
        <v>1.1301206919910785</v>
      </c>
      <c r="H106" s="15">
        <f t="shared" si="37"/>
        <v>1.628108090793609</v>
      </c>
      <c r="I106" s="15">
        <f t="shared" si="38"/>
        <v>1.7715476375185752</v>
      </c>
      <c r="J106" s="15">
        <f t="shared" si="39"/>
        <v>1.2690539201663631</v>
      </c>
      <c r="K106" s="15">
        <f t="shared" si="40"/>
        <v>1.8282622110351672</v>
      </c>
      <c r="L106" s="14">
        <v>1.24</v>
      </c>
      <c r="M106" s="16">
        <f t="shared" si="41"/>
        <v>1.1842000000000001E-3</v>
      </c>
      <c r="N106" s="14">
        <v>1.097</v>
      </c>
      <c r="O106" s="15">
        <f t="shared" si="42"/>
        <v>1.1540716060613248</v>
      </c>
      <c r="P106" s="15">
        <f t="shared" si="43"/>
        <v>421.52465411389886</v>
      </c>
      <c r="Q106" s="17">
        <f t="shared" si="44"/>
        <v>10.384079879050104</v>
      </c>
      <c r="R106" s="17">
        <f t="shared" si="45"/>
        <v>7.9169763172082828</v>
      </c>
      <c r="S106" s="22" t="e">
        <f t="shared" si="46"/>
        <v>#NUM!</v>
      </c>
      <c r="T106" s="25">
        <f t="shared" si="47"/>
        <v>7.9169763172082828</v>
      </c>
    </row>
    <row r="107" spans="1:21" x14ac:dyDescent="0.25">
      <c r="A107" s="13" t="s">
        <v>120</v>
      </c>
      <c r="B107" s="14">
        <v>0.99</v>
      </c>
      <c r="C107" s="15">
        <f t="shared" si="32"/>
        <v>0.67690157258718875</v>
      </c>
      <c r="D107" s="15">
        <f t="shared" si="33"/>
        <v>0.78445208010964784</v>
      </c>
      <c r="E107" s="15">
        <f t="shared" si="34"/>
        <v>1.1301206919910785</v>
      </c>
      <c r="F107" s="15">
        <f t="shared" si="35"/>
        <v>1.4048900563130335</v>
      </c>
      <c r="G107" s="15">
        <f t="shared" si="36"/>
        <v>1.1301206919910785</v>
      </c>
      <c r="H107" s="15">
        <f t="shared" si="37"/>
        <v>1.628108090793609</v>
      </c>
      <c r="I107" s="15">
        <f t="shared" si="38"/>
        <v>1.7715476375185752</v>
      </c>
      <c r="J107" s="15">
        <f t="shared" si="39"/>
        <v>1.2690539201663631</v>
      </c>
      <c r="K107" s="15">
        <f t="shared" si="40"/>
        <v>1.8282622110351672</v>
      </c>
      <c r="L107" s="14">
        <v>5.7</v>
      </c>
      <c r="M107" s="16">
        <f t="shared" si="41"/>
        <v>5.4435000000000004E-3</v>
      </c>
      <c r="N107" s="14">
        <v>1.03</v>
      </c>
      <c r="O107" s="15">
        <f t="shared" si="42"/>
        <v>1.0477255371914183</v>
      </c>
      <c r="P107" s="15">
        <f t="shared" si="43"/>
        <v>382.68175245916552</v>
      </c>
      <c r="Q107" s="17">
        <f t="shared" si="44"/>
        <v>10.384079879050104</v>
      </c>
      <c r="R107" s="17">
        <f t="shared" si="45"/>
        <v>6.7699679295468105</v>
      </c>
      <c r="S107" s="22" t="e">
        <f t="shared" si="46"/>
        <v>#NUM!</v>
      </c>
      <c r="T107" s="25">
        <f t="shared" si="47"/>
        <v>6.7699679295468105</v>
      </c>
    </row>
    <row r="108" spans="1:21" x14ac:dyDescent="0.25">
      <c r="A108" s="13" t="s">
        <v>121</v>
      </c>
      <c r="B108" s="14">
        <v>1</v>
      </c>
      <c r="C108" s="15">
        <f t="shared" si="32"/>
        <v>0.71</v>
      </c>
      <c r="D108" s="15">
        <f t="shared" si="33"/>
        <v>0.8034018580103891</v>
      </c>
      <c r="E108" s="15">
        <f t="shared" si="34"/>
        <v>1.1574206847596227</v>
      </c>
      <c r="F108" s="15">
        <f t="shared" si="35"/>
        <v>1.4735849056603774</v>
      </c>
      <c r="G108" s="15">
        <f t="shared" si="36"/>
        <v>1.1574206847596227</v>
      </c>
      <c r="H108" s="15">
        <f t="shared" si="37"/>
        <v>1.6674378185121284</v>
      </c>
      <c r="I108" s="15">
        <f t="shared" si="38"/>
        <v>1.8581709270237761</v>
      </c>
      <c r="J108" s="15">
        <f t="shared" si="39"/>
        <v>1.2997100820161172</v>
      </c>
      <c r="K108" s="15">
        <f t="shared" si="40"/>
        <v>1.872427002896758</v>
      </c>
      <c r="L108" s="14">
        <v>1.36</v>
      </c>
      <c r="M108" s="16">
        <f t="shared" si="41"/>
        <v>1.2988000000000001E-3</v>
      </c>
      <c r="N108" s="14">
        <v>1.0509999999999999</v>
      </c>
      <c r="O108" s="15">
        <f t="shared" si="42"/>
        <v>1.0767682125680829</v>
      </c>
      <c r="P108" s="15">
        <f t="shared" si="43"/>
        <v>393.28958964049224</v>
      </c>
      <c r="Q108" s="17">
        <f t="shared" si="44"/>
        <v>10</v>
      </c>
      <c r="R108" s="17">
        <f t="shared" si="45"/>
        <v>6.4530996871565209</v>
      </c>
      <c r="S108" s="22" t="e">
        <f t="shared" si="46"/>
        <v>#NUM!</v>
      </c>
      <c r="T108" s="25">
        <f t="shared" si="47"/>
        <v>6.4530996871565209</v>
      </c>
    </row>
    <row r="109" spans="1:21" x14ac:dyDescent="0.25">
      <c r="A109" s="20" t="s">
        <v>122</v>
      </c>
      <c r="B109" s="21">
        <v>1</v>
      </c>
      <c r="C109" s="15">
        <f t="shared" si="32"/>
        <v>0.71</v>
      </c>
      <c r="D109" s="15">
        <f t="shared" si="33"/>
        <v>0.8034018580103891</v>
      </c>
      <c r="E109" s="15">
        <f t="shared" si="34"/>
        <v>1.1574206847596227</v>
      </c>
      <c r="F109" s="15">
        <f t="shared" si="35"/>
        <v>1.4735849056603774</v>
      </c>
      <c r="G109" s="15">
        <f t="shared" si="36"/>
        <v>1.1574206847596227</v>
      </c>
      <c r="H109" s="15">
        <f t="shared" si="37"/>
        <v>1.6674378185121284</v>
      </c>
      <c r="I109" s="15">
        <f t="shared" si="38"/>
        <v>1.8581709270237761</v>
      </c>
      <c r="J109" s="15">
        <f t="shared" si="39"/>
        <v>1.2997100820161172</v>
      </c>
      <c r="K109" s="15">
        <f t="shared" si="40"/>
        <v>1.872427002896758</v>
      </c>
      <c r="L109" s="21">
        <v>3.15E-3</v>
      </c>
      <c r="M109" s="16">
        <f t="shared" si="41"/>
        <v>3.00825E-6</v>
      </c>
      <c r="N109" s="21">
        <v>1</v>
      </c>
      <c r="O109" s="15">
        <f t="shared" si="42"/>
        <v>0.99999849587839362</v>
      </c>
      <c r="P109" s="15">
        <f t="shared" si="43"/>
        <v>365.24945061958329</v>
      </c>
      <c r="Q109" s="17">
        <f t="shared" si="44"/>
        <v>10</v>
      </c>
      <c r="R109" s="17">
        <f t="shared" si="45"/>
        <v>5.532291545497781</v>
      </c>
      <c r="S109" s="22" t="e">
        <f t="shared" si="46"/>
        <v>#NUM!</v>
      </c>
      <c r="T109" s="25">
        <f t="shared" si="47"/>
        <v>5.532291545497781</v>
      </c>
    </row>
    <row r="110" spans="1:21" x14ac:dyDescent="0.25">
      <c r="A110" s="13" t="s">
        <v>123</v>
      </c>
      <c r="B110" s="14">
        <v>1.03</v>
      </c>
      <c r="C110" s="15">
        <f t="shared" si="32"/>
        <v>0.81702466218936354</v>
      </c>
      <c r="D110" s="15">
        <f t="shared" si="33"/>
        <v>0.86182927131736564</v>
      </c>
      <c r="E110" s="15">
        <f t="shared" si="34"/>
        <v>1.2415941230510983</v>
      </c>
      <c r="F110" s="15">
        <f t="shared" si="35"/>
        <v>1.6957115630345285</v>
      </c>
      <c r="G110" s="15">
        <f t="shared" si="36"/>
        <v>1.2415941230510983</v>
      </c>
      <c r="H110" s="15">
        <f t="shared" si="37"/>
        <v>1.7887022612247214</v>
      </c>
      <c r="I110" s="15">
        <f t="shared" si="38"/>
        <v>2.138269681608024</v>
      </c>
      <c r="J110" s="15">
        <f t="shared" si="39"/>
        <v>1.3942315190579244</v>
      </c>
      <c r="K110" s="15">
        <f t="shared" si="40"/>
        <v>2.0085992874074288</v>
      </c>
      <c r="L110" s="14">
        <v>1.62</v>
      </c>
      <c r="M110" s="16">
        <f t="shared" si="41"/>
        <v>1.5471E-3</v>
      </c>
      <c r="N110" s="14">
        <v>1.05</v>
      </c>
      <c r="O110" s="15">
        <f t="shared" si="42"/>
        <v>1.0593498693755234</v>
      </c>
      <c r="P110" s="15">
        <f t="shared" si="43"/>
        <v>386.92753978940993</v>
      </c>
      <c r="Q110" s="17">
        <f t="shared" si="44"/>
        <v>8.9507702012366543</v>
      </c>
      <c r="R110" s="17">
        <f t="shared" si="45"/>
        <v>4.5830300083104616</v>
      </c>
      <c r="S110" s="22" t="e">
        <f t="shared" si="46"/>
        <v>#NUM!</v>
      </c>
      <c r="T110" s="25">
        <f t="shared" si="47"/>
        <v>4.5830300083104616</v>
      </c>
    </row>
    <row r="111" spans="1:21" x14ac:dyDescent="0.25">
      <c r="A111" s="13" t="s">
        <v>124</v>
      </c>
      <c r="B111" s="14">
        <v>1.08</v>
      </c>
      <c r="C111" s="15">
        <f t="shared" si="32"/>
        <v>1.023342915379138</v>
      </c>
      <c r="D111" s="15">
        <f t="shared" si="33"/>
        <v>0.96452669286741977</v>
      </c>
      <c r="E111" s="15">
        <f t="shared" si="34"/>
        <v>1.3895451375880525</v>
      </c>
      <c r="F111" s="15">
        <f t="shared" si="35"/>
        <v>2.1239192583340603</v>
      </c>
      <c r="G111" s="15">
        <f t="shared" si="36"/>
        <v>1.3895451375880525</v>
      </c>
      <c r="H111" s="15">
        <f t="shared" si="37"/>
        <v>2.0018478531210597</v>
      </c>
      <c r="I111" s="15">
        <f t="shared" si="38"/>
        <v>2.6782338784975583</v>
      </c>
      <c r="J111" s="15">
        <f t="shared" si="39"/>
        <v>1.5603711325711638</v>
      </c>
      <c r="K111" s="15">
        <f t="shared" si="40"/>
        <v>2.2479482798461619</v>
      </c>
      <c r="L111" s="14">
        <v>1.26</v>
      </c>
      <c r="M111" s="16">
        <f t="shared" si="41"/>
        <v>1.2033E-3</v>
      </c>
      <c r="N111" s="14">
        <v>1.19</v>
      </c>
      <c r="O111" s="15">
        <f t="shared" si="42"/>
        <v>1.2484373720135897</v>
      </c>
      <c r="P111" s="15">
        <f t="shared" si="43"/>
        <v>455.99175012796366</v>
      </c>
      <c r="Q111" s="17">
        <f t="shared" si="44"/>
        <v>7.4930894471078489</v>
      </c>
      <c r="R111" s="17">
        <f t="shared" si="45"/>
        <v>4.0190404877933412</v>
      </c>
      <c r="S111" s="22" t="e">
        <f t="shared" si="46"/>
        <v>#NUM!</v>
      </c>
      <c r="T111" s="25">
        <f t="shared" si="47"/>
        <v>4.0190404877933412</v>
      </c>
    </row>
    <row r="112" spans="1:21" x14ac:dyDescent="0.25">
      <c r="A112" s="13" t="s">
        <v>125</v>
      </c>
      <c r="B112" s="14">
        <v>1.06</v>
      </c>
      <c r="C112" s="15">
        <f t="shared" si="32"/>
        <v>0.93639957675430985</v>
      </c>
      <c r="D112" s="15">
        <f t="shared" si="33"/>
        <v>0.92264421230716986</v>
      </c>
      <c r="E112" s="15">
        <f t="shared" si="34"/>
        <v>1.3292071524985918</v>
      </c>
      <c r="F112" s="15">
        <f t="shared" si="35"/>
        <v>1.9434708196787562</v>
      </c>
      <c r="G112" s="15">
        <f t="shared" si="36"/>
        <v>1.3292071524985918</v>
      </c>
      <c r="H112" s="15">
        <f t="shared" si="37"/>
        <v>1.9149219500714847</v>
      </c>
      <c r="I112" s="15">
        <f t="shared" si="38"/>
        <v>2.4506908022566587</v>
      </c>
      <c r="J112" s="15">
        <f t="shared" si="39"/>
        <v>1.4926153989974227</v>
      </c>
      <c r="K112" s="15">
        <f t="shared" si="40"/>
        <v>2.1503359993076021</v>
      </c>
      <c r="L112" s="14">
        <v>1.65</v>
      </c>
      <c r="M112" s="16">
        <f t="shared" si="41"/>
        <v>1.5757499999999999E-3</v>
      </c>
      <c r="N112" s="14">
        <v>1.0900000000000001</v>
      </c>
      <c r="O112" s="15">
        <f t="shared" si="42"/>
        <v>1.1044962668354099</v>
      </c>
      <c r="P112" s="15">
        <f t="shared" si="43"/>
        <v>403.41726146163347</v>
      </c>
      <c r="Q112" s="17">
        <f t="shared" si="44"/>
        <v>8.0371672380354493</v>
      </c>
      <c r="R112" s="17">
        <f t="shared" si="45"/>
        <v>3.6226943928381021</v>
      </c>
      <c r="S112" s="22" t="e">
        <f t="shared" si="46"/>
        <v>#NUM!</v>
      </c>
      <c r="T112" s="25">
        <f t="shared" si="47"/>
        <v>3.6226943928381021</v>
      </c>
    </row>
    <row r="113" spans="1:20" x14ac:dyDescent="0.25">
      <c r="A113" s="13" t="s">
        <v>126</v>
      </c>
      <c r="B113" s="14">
        <v>1.17</v>
      </c>
      <c r="C113" s="15">
        <f t="shared" si="32"/>
        <v>1.4967221712994232</v>
      </c>
      <c r="D113" s="15">
        <f t="shared" si="33"/>
        <v>1.1664718253618953</v>
      </c>
      <c r="E113" s="15">
        <f t="shared" si="34"/>
        <v>1.6804773419452474</v>
      </c>
      <c r="F113" s="15">
        <f t="shared" si="35"/>
        <v>3.106404506470501</v>
      </c>
      <c r="G113" s="15">
        <f t="shared" si="36"/>
        <v>1.6804773419452474</v>
      </c>
      <c r="H113" s="15">
        <f t="shared" si="37"/>
        <v>2.4209792601850659</v>
      </c>
      <c r="I113" s="15">
        <f t="shared" si="38"/>
        <v>3.9171346824513917</v>
      </c>
      <c r="J113" s="15">
        <f t="shared" si="39"/>
        <v>1.8870695613838047</v>
      </c>
      <c r="K113" s="15">
        <f t="shared" si="40"/>
        <v>2.7186062891799287</v>
      </c>
      <c r="L113" s="14">
        <v>3.69</v>
      </c>
      <c r="M113" s="16">
        <f t="shared" si="41"/>
        <v>3.5239500000000001E-3</v>
      </c>
      <c r="N113" s="14">
        <v>1.52</v>
      </c>
      <c r="O113" s="15">
        <f t="shared" si="42"/>
        <v>1.7298936449640869</v>
      </c>
      <c r="P113" s="15">
        <f t="shared" si="43"/>
        <v>631.84365382313274</v>
      </c>
      <c r="Q113" s="17">
        <f t="shared" si="44"/>
        <v>5.5501282464387049</v>
      </c>
      <c r="R113" s="17">
        <f t="shared" si="45"/>
        <v>3.5422307113739153</v>
      </c>
      <c r="S113" s="22" t="e">
        <f t="shared" si="46"/>
        <v>#NUM!</v>
      </c>
      <c r="T113" s="25">
        <f t="shared" si="47"/>
        <v>3.5422307113739153</v>
      </c>
    </row>
    <row r="114" spans="1:20" x14ac:dyDescent="0.25">
      <c r="A114" s="13" t="s">
        <v>127</v>
      </c>
      <c r="B114" s="14">
        <v>1.06</v>
      </c>
      <c r="C114" s="15">
        <f t="shared" si="32"/>
        <v>0.93639957675430985</v>
      </c>
      <c r="D114" s="15">
        <f t="shared" si="33"/>
        <v>0.92264421230716986</v>
      </c>
      <c r="E114" s="15">
        <f t="shared" si="34"/>
        <v>1.3292071524985918</v>
      </c>
      <c r="F114" s="15">
        <f t="shared" si="35"/>
        <v>1.9434708196787562</v>
      </c>
      <c r="G114" s="15">
        <f t="shared" si="36"/>
        <v>1.3292071524985918</v>
      </c>
      <c r="H114" s="15">
        <f t="shared" si="37"/>
        <v>1.9149219500714847</v>
      </c>
      <c r="I114" s="15">
        <f t="shared" si="38"/>
        <v>2.4506908022566587</v>
      </c>
      <c r="J114" s="15">
        <f t="shared" si="39"/>
        <v>1.4926153989974227</v>
      </c>
      <c r="K114" s="15">
        <f t="shared" si="40"/>
        <v>2.1503359993076021</v>
      </c>
      <c r="L114" s="14">
        <v>3.86</v>
      </c>
      <c r="M114" s="16">
        <f t="shared" si="41"/>
        <v>3.6863E-3</v>
      </c>
      <c r="N114" s="14">
        <v>0.97</v>
      </c>
      <c r="O114" s="15">
        <f t="shared" si="42"/>
        <v>0.92629819666653579</v>
      </c>
      <c r="P114" s="15">
        <f t="shared" si="43"/>
        <v>338.33041633245222</v>
      </c>
      <c r="Q114" s="17">
        <f t="shared" si="44"/>
        <v>8.0371672380354493</v>
      </c>
      <c r="R114" s="17">
        <f t="shared" si="45"/>
        <v>1.4661802937228023</v>
      </c>
      <c r="S114" s="22" t="e">
        <f t="shared" si="46"/>
        <v>#NUM!</v>
      </c>
      <c r="T114" s="25">
        <f t="shared" si="47"/>
        <v>1.4661802937228023</v>
      </c>
    </row>
    <row r="115" spans="1:20" x14ac:dyDescent="0.25">
      <c r="A115" s="19" t="s">
        <v>128</v>
      </c>
      <c r="B115" s="14">
        <v>1.1499999999999999</v>
      </c>
      <c r="C115" s="15">
        <f t="shared" si="32"/>
        <v>1.3790280195293394</v>
      </c>
      <c r="D115" s="15">
        <f t="shared" si="33"/>
        <v>1.1196704139771503</v>
      </c>
      <c r="E115" s="15">
        <f t="shared" si="34"/>
        <v>1.6130529004001448</v>
      </c>
      <c r="F115" s="15">
        <f t="shared" si="35"/>
        <v>2.8621336254382514</v>
      </c>
      <c r="G115" s="15">
        <f t="shared" si="36"/>
        <v>1.6130529004001448</v>
      </c>
      <c r="H115" s="15">
        <f t="shared" si="37"/>
        <v>2.323844255424274</v>
      </c>
      <c r="I115" s="15">
        <f t="shared" si="38"/>
        <v>3.6091123569585841</v>
      </c>
      <c r="J115" s="15">
        <f t="shared" si="39"/>
        <v>1.8113561862865937</v>
      </c>
      <c r="K115" s="15">
        <f t="shared" si="40"/>
        <v>2.609529834381211</v>
      </c>
      <c r="L115" s="14">
        <v>1.75</v>
      </c>
      <c r="M115" s="16">
        <f t="shared" si="41"/>
        <v>1.67125E-3</v>
      </c>
      <c r="N115" s="14">
        <v>1.19</v>
      </c>
      <c r="O115" s="15">
        <f t="shared" si="42"/>
        <v>1.2096401111225685</v>
      </c>
      <c r="P115" s="15">
        <f t="shared" si="43"/>
        <v>441.82105058751813</v>
      </c>
      <c r="Q115" s="17">
        <f t="shared" si="44"/>
        <v>5.920836911484006</v>
      </c>
      <c r="R115" s="17">
        <f t="shared" si="45"/>
        <v>1.2520554296059925</v>
      </c>
      <c r="S115" s="22" t="e">
        <f t="shared" si="46"/>
        <v>#NUM!</v>
      </c>
      <c r="T115" s="25">
        <f t="shared" si="47"/>
        <v>1.2520554296059925</v>
      </c>
    </row>
    <row r="116" spans="1:20" ht="21" x14ac:dyDescent="0.25">
      <c r="A116" s="26" t="s">
        <v>129</v>
      </c>
      <c r="B116" s="27"/>
      <c r="C116" s="59" t="s">
        <v>130</v>
      </c>
      <c r="D116" s="55"/>
      <c r="E116" s="55"/>
      <c r="F116" s="55"/>
      <c r="G116" s="55"/>
      <c r="H116" s="55"/>
      <c r="I116" s="55"/>
      <c r="J116" s="55"/>
      <c r="K116" s="55"/>
      <c r="L116" s="55"/>
      <c r="M116" s="55"/>
      <c r="N116" s="55"/>
      <c r="O116" s="55"/>
      <c r="P116" s="55"/>
      <c r="Q116" s="55"/>
      <c r="R116" s="55"/>
      <c r="S116" s="55"/>
      <c r="T116" s="55"/>
    </row>
    <row r="117" spans="1:20" x14ac:dyDescent="0.25">
      <c r="A117" s="13" t="s">
        <v>131</v>
      </c>
      <c r="B117" s="14">
        <v>1.05</v>
      </c>
      <c r="C117" s="15">
        <f>0.71*(B117^(4.75))</f>
        <v>0.89517412268658092</v>
      </c>
      <c r="D117" s="15">
        <f>(C117/1.1)^(1/2)</f>
        <v>0.90210567950091125</v>
      </c>
      <c r="E117" s="15">
        <f>(C117/0.53)^(1/2)</f>
        <v>1.2996183203748424</v>
      </c>
      <c r="F117" s="15">
        <f>1.1*(E117^2)</f>
        <v>1.8579085565193192</v>
      </c>
      <c r="G117" s="15">
        <f>E117</f>
        <v>1.2996183203748424</v>
      </c>
      <c r="H117" s="15">
        <f>((1.1*(E117^2))/0.53)^(0.5)</f>
        <v>1.8722948065113254</v>
      </c>
      <c r="I117" s="15">
        <f>C117*EXP(0.045*((10)^1.33))</f>
        <v>2.3427979287327036</v>
      </c>
      <c r="J117" s="15">
        <f>(I117/1.1)^0.5</f>
        <v>1.4593890155979359</v>
      </c>
      <c r="K117" s="15">
        <f>(I117/0.53)^0.5</f>
        <v>2.1024684184165676</v>
      </c>
      <c r="L117" s="14">
        <v>8.64</v>
      </c>
      <c r="M117" s="16">
        <f>L117*0.000955</f>
        <v>8.2512000000000002E-3</v>
      </c>
      <c r="N117" s="14">
        <v>1.34</v>
      </c>
      <c r="O117" s="15">
        <f>((N117^3)/(B117+M117))^0.5</f>
        <v>1.5078662224709267</v>
      </c>
      <c r="P117" s="15">
        <f>O117*365.25</f>
        <v>550.74813775750602</v>
      </c>
      <c r="Q117" s="17">
        <f>10*(B117^(1-(4.75)))</f>
        <v>8.3279887242787858</v>
      </c>
      <c r="R117" s="17">
        <f>(Q117/10)*((LN(1.1*(N117^2)/C117)/0.045)^(1/1.33))</f>
        <v>7.1905606185279751</v>
      </c>
      <c r="S117" s="17">
        <f>(Q117/10)*((LN(0.53*(N117^2)/C117)/0.045)^(1/1.33))</f>
        <v>1.0493843170594317</v>
      </c>
      <c r="T117" s="25">
        <f>IF(Q117&gt;R117,R117-S117,Q117-S117)</f>
        <v>6.1411763014685432</v>
      </c>
    </row>
    <row r="118" spans="1:20" ht="21" x14ac:dyDescent="0.25">
      <c r="A118" s="28" t="s">
        <v>132</v>
      </c>
      <c r="B118" s="29"/>
      <c r="C118" s="60" t="s">
        <v>133</v>
      </c>
      <c r="D118" s="55"/>
      <c r="E118" s="55"/>
      <c r="F118" s="55"/>
      <c r="G118" s="55"/>
      <c r="H118" s="55"/>
      <c r="I118" s="55"/>
      <c r="J118" s="55"/>
      <c r="K118" s="55"/>
      <c r="L118" s="55"/>
      <c r="M118" s="55"/>
      <c r="N118" s="55"/>
      <c r="O118" s="55"/>
      <c r="P118" s="55"/>
      <c r="Q118" s="55"/>
      <c r="R118" s="55"/>
      <c r="S118" s="55"/>
      <c r="T118" s="55"/>
    </row>
    <row r="119" spans="1:20" x14ac:dyDescent="0.25">
      <c r="A119" s="13" t="s">
        <v>225</v>
      </c>
      <c r="B119" s="14">
        <v>0.28999999999999998</v>
      </c>
      <c r="C119" s="15">
        <f>0.71*(B119^(4.75))</f>
        <v>1.9844896524206733E-3</v>
      </c>
      <c r="D119" s="15">
        <f>(C119/1.1)^(1/2)</f>
        <v>4.2474480599538962E-2</v>
      </c>
      <c r="E119" s="15">
        <f>(C119/0.53)^(1/2)</f>
        <v>6.1190849797228102E-2</v>
      </c>
      <c r="F119" s="15">
        <f>1.1*(E119^2)</f>
        <v>4.1187521087976244E-3</v>
      </c>
      <c r="G119" s="15">
        <f>E119</f>
        <v>6.1190849797228102E-2</v>
      </c>
      <c r="H119" s="15">
        <f>((1.1*(E119^2))/0.53)^(0.5)</f>
        <v>8.8154582376401641E-2</v>
      </c>
      <c r="I119" s="15">
        <f>C119*EXP(0.045*((10)^1.33))</f>
        <v>5.1936915170529771E-3</v>
      </c>
      <c r="J119" s="15">
        <f>(I119/1.1)^0.5</f>
        <v>6.8713446593628477E-2</v>
      </c>
      <c r="K119" s="15">
        <f>(I119/0.53)^0.5</f>
        <v>9.89920095598818E-2</v>
      </c>
      <c r="L119" s="14">
        <v>8.9999999999999993E-3</v>
      </c>
      <c r="M119" s="16">
        <f>L119*0.000955</f>
        <v>8.5949999999999999E-6</v>
      </c>
      <c r="N119" s="14">
        <v>9.0999999999999998E-2</v>
      </c>
      <c r="O119" s="15">
        <f>((N119^3)/(B119+M119))^0.5</f>
        <v>5.0974931850475996E-2</v>
      </c>
      <c r="P119" s="15">
        <f>O119*365.25</f>
        <v>18.618593858386358</v>
      </c>
      <c r="Q119" s="17">
        <f>10*(B119^(1-(4.75)))</f>
        <v>1037.5463522767363</v>
      </c>
      <c r="R119" s="17">
        <f>(Q119/10)*((LN(1.1*(N119^2)/C119)/0.045)^(1/1.33))</f>
        <v>1466.2010733801121</v>
      </c>
      <c r="S119" s="22">
        <f>(Q119/10)*((LN(0.53*(N119^2)/C119)/0.045)^(1/1.33))</f>
        <v>897.82788664625582</v>
      </c>
      <c r="T119" s="25">
        <f>IF(Q119&gt;R119,R119,Q119-S119)</f>
        <v>139.71846563048052</v>
      </c>
    </row>
    <row r="120" spans="1:20" x14ac:dyDescent="0.25">
      <c r="A120" s="19" t="s">
        <v>134</v>
      </c>
      <c r="B120" s="14">
        <v>1.08</v>
      </c>
      <c r="C120" s="15">
        <f t="shared" ref="C120:C141" si="48">0.71*(B120^(4.75))</f>
        <v>1.023342915379138</v>
      </c>
      <c r="D120" s="15">
        <f t="shared" ref="D120:D141" si="49">(C120/1.1)^(1/2)</f>
        <v>0.96452669286741977</v>
      </c>
      <c r="E120" s="15">
        <f t="shared" ref="E120:E141" si="50">(C120/0.53)^(1/2)</f>
        <v>1.3895451375880525</v>
      </c>
      <c r="F120" s="15">
        <f t="shared" ref="F120:F141" si="51">1.1*(E120^2)</f>
        <v>2.1239192583340603</v>
      </c>
      <c r="G120" s="15">
        <f t="shared" ref="G120:G141" si="52">E120</f>
        <v>1.3895451375880525</v>
      </c>
      <c r="H120" s="15">
        <f t="shared" ref="H120:H141" si="53">((1.1*(E120^2))/0.53)^(0.5)</f>
        <v>2.0018478531210597</v>
      </c>
      <c r="I120" s="15">
        <f t="shared" ref="I120:I141" si="54">C120*EXP(0.045*((10)^1.33))</f>
        <v>2.6782338784975583</v>
      </c>
      <c r="J120" s="15">
        <f t="shared" ref="J120:J141" si="55">(I120/1.1)^0.5</f>
        <v>1.5603711325711638</v>
      </c>
      <c r="K120" s="15">
        <f t="shared" ref="K120:K141" si="56">(I120/0.53)^0.5</f>
        <v>2.2479482798461619</v>
      </c>
      <c r="L120" s="14">
        <v>1.67</v>
      </c>
      <c r="M120" s="16">
        <f t="shared" ref="M120:M141" si="57">L120*0.000955</f>
        <v>1.5948499999999999E-3</v>
      </c>
      <c r="N120" s="14">
        <v>1.5</v>
      </c>
      <c r="O120" s="15">
        <f t="shared" ref="O120:O141" si="58">((N120^3)/(B120+M120))^0.5</f>
        <v>1.7664631546032883</v>
      </c>
      <c r="P120" s="15">
        <f t="shared" ref="P120:P141" si="59">O120*365.25</f>
        <v>645.20066721885109</v>
      </c>
      <c r="Q120" s="17">
        <f t="shared" ref="Q120:Q141" si="60">10*(B120^(1-(4.75)))</f>
        <v>7.4930894471078489</v>
      </c>
      <c r="R120" s="17">
        <f t="shared" ref="R120:R141" si="61">(Q120/10)*((LN(1.1*(N120^2)/C120)/0.045)^(1/1.33))</f>
        <v>7.0260838746732466</v>
      </c>
      <c r="S120" s="17">
        <f t="shared" ref="S120:S141" si="62">(Q120/10)*((LN(0.53*(N120^2)/C120)/0.045)^(1/1.33))</f>
        <v>1.8802720495395606</v>
      </c>
      <c r="T120" s="25">
        <f t="shared" ref="T120:T141" si="63">IF(Q120&gt;R120,R120,Q120-S120)</f>
        <v>7.0260838746732466</v>
      </c>
    </row>
    <row r="121" spans="1:20" x14ac:dyDescent="0.25">
      <c r="A121" s="13" t="s">
        <v>135</v>
      </c>
      <c r="B121" s="14">
        <v>1.1000000000000001</v>
      </c>
      <c r="C121" s="15">
        <f t="shared" si="48"/>
        <v>1.1165382439348628</v>
      </c>
      <c r="D121" s="15">
        <f t="shared" si="49"/>
        <v>1.007489338511089</v>
      </c>
      <c r="E121" s="15">
        <f t="shared" si="50"/>
        <v>1.4514392622333776</v>
      </c>
      <c r="F121" s="15">
        <f t="shared" si="51"/>
        <v>2.3173435251478289</v>
      </c>
      <c r="G121" s="15">
        <f t="shared" si="52"/>
        <v>1.4514392622333776</v>
      </c>
      <c r="H121" s="15">
        <f t="shared" si="53"/>
        <v>2.091015608230562</v>
      </c>
      <c r="I121" s="15">
        <f t="shared" si="54"/>
        <v>2.9221393011125958</v>
      </c>
      <c r="J121" s="15">
        <f t="shared" si="55"/>
        <v>1.6298743122519366</v>
      </c>
      <c r="K121" s="15">
        <f t="shared" si="56"/>
        <v>2.3480780181794914</v>
      </c>
      <c r="L121" s="14">
        <v>4.96</v>
      </c>
      <c r="M121" s="16">
        <f t="shared" si="57"/>
        <v>4.7368000000000002E-3</v>
      </c>
      <c r="N121" s="14">
        <v>1.61</v>
      </c>
      <c r="O121" s="15">
        <f t="shared" si="58"/>
        <v>1.9436112470016129</v>
      </c>
      <c r="P121" s="15">
        <f t="shared" si="59"/>
        <v>709.90400796733911</v>
      </c>
      <c r="Q121" s="17">
        <f t="shared" si="60"/>
        <v>6.9948342946823638</v>
      </c>
      <c r="R121" s="17">
        <f t="shared" si="61"/>
        <v>6.8602701404092059</v>
      </c>
      <c r="S121" s="17">
        <f t="shared" si="62"/>
        <v>2.2062479885880029</v>
      </c>
      <c r="T121" s="25">
        <f t="shared" si="63"/>
        <v>6.8602701404092059</v>
      </c>
    </row>
    <row r="122" spans="1:20" x14ac:dyDescent="0.25">
      <c r="A122" s="13" t="s">
        <v>136</v>
      </c>
      <c r="B122" s="14">
        <v>1</v>
      </c>
      <c r="C122" s="15">
        <f t="shared" si="48"/>
        <v>0.71</v>
      </c>
      <c r="D122" s="15">
        <f t="shared" si="49"/>
        <v>0.8034018580103891</v>
      </c>
      <c r="E122" s="15">
        <f t="shared" si="50"/>
        <v>1.1574206847596227</v>
      </c>
      <c r="F122" s="15">
        <f t="shared" si="51"/>
        <v>1.4735849056603774</v>
      </c>
      <c r="G122" s="15">
        <f t="shared" si="52"/>
        <v>1.1574206847596227</v>
      </c>
      <c r="H122" s="15">
        <f t="shared" si="53"/>
        <v>1.6674378185121284</v>
      </c>
      <c r="I122" s="15">
        <f t="shared" si="54"/>
        <v>1.8581709270237761</v>
      </c>
      <c r="J122" s="15">
        <f t="shared" si="55"/>
        <v>1.2997100820161172</v>
      </c>
      <c r="K122" s="15">
        <f t="shared" si="56"/>
        <v>1.872427002896758</v>
      </c>
      <c r="L122" s="14">
        <v>5.1100000000000003</v>
      </c>
      <c r="M122" s="16">
        <f t="shared" si="57"/>
        <v>4.8800500000000004E-3</v>
      </c>
      <c r="N122" s="14">
        <v>1.35</v>
      </c>
      <c r="O122" s="15">
        <f t="shared" si="58"/>
        <v>1.5647448852721852</v>
      </c>
      <c r="P122" s="15">
        <f t="shared" si="59"/>
        <v>571.5230693456657</v>
      </c>
      <c r="Q122" s="17">
        <f t="shared" si="60"/>
        <v>10</v>
      </c>
      <c r="R122" s="17">
        <f t="shared" si="61"/>
        <v>10.58774991293841</v>
      </c>
      <c r="S122" s="17">
        <f t="shared" si="62"/>
        <v>4.245064008791795</v>
      </c>
      <c r="T122" s="25">
        <f t="shared" si="63"/>
        <v>5.754935991208205</v>
      </c>
    </row>
    <row r="123" spans="1:20" x14ac:dyDescent="0.25">
      <c r="A123" s="13" t="s">
        <v>137</v>
      </c>
      <c r="B123" s="14">
        <v>0.92</v>
      </c>
      <c r="C123" s="15">
        <f t="shared" si="48"/>
        <v>0.47780482230834859</v>
      </c>
      <c r="D123" s="15">
        <f t="shared" si="49"/>
        <v>0.65906602118476476</v>
      </c>
      <c r="E123" s="15">
        <f t="shared" si="50"/>
        <v>0.94948329772422091</v>
      </c>
      <c r="F123" s="15">
        <f t="shared" si="51"/>
        <v>0.99167038592298784</v>
      </c>
      <c r="G123" s="15">
        <f t="shared" si="52"/>
        <v>0.94948329772422091</v>
      </c>
      <c r="H123" s="15">
        <f t="shared" si="53"/>
        <v>1.3678728741570592</v>
      </c>
      <c r="I123" s="15">
        <f t="shared" si="54"/>
        <v>1.250483140288922</v>
      </c>
      <c r="J123" s="15">
        <f t="shared" si="55"/>
        <v>1.0662095735867836</v>
      </c>
      <c r="K123" s="15">
        <f t="shared" si="56"/>
        <v>1.5360345541323386</v>
      </c>
      <c r="L123" s="14">
        <v>0.99</v>
      </c>
      <c r="M123" s="16">
        <f t="shared" si="57"/>
        <v>9.4545000000000002E-4</v>
      </c>
      <c r="N123" s="14">
        <v>1.2</v>
      </c>
      <c r="O123" s="15">
        <f t="shared" si="58"/>
        <v>1.3697929156854989</v>
      </c>
      <c r="P123" s="15">
        <f t="shared" si="59"/>
        <v>500.31686245412845</v>
      </c>
      <c r="Q123" s="17">
        <f t="shared" si="60"/>
        <v>13.670854070586611</v>
      </c>
      <c r="R123" s="17">
        <f t="shared" si="61"/>
        <v>16.12671324277191</v>
      </c>
      <c r="S123" s="17">
        <f t="shared" si="62"/>
        <v>7.9561694950880897</v>
      </c>
      <c r="T123" s="25">
        <f t="shared" si="63"/>
        <v>5.7146845754985209</v>
      </c>
    </row>
    <row r="124" spans="1:20" x14ac:dyDescent="0.25">
      <c r="A124" s="13" t="s">
        <v>138</v>
      </c>
      <c r="B124" s="14">
        <v>1.22</v>
      </c>
      <c r="C124" s="15">
        <f t="shared" si="48"/>
        <v>1.8258602942865425</v>
      </c>
      <c r="D124" s="15">
        <f t="shared" si="49"/>
        <v>1.2883605841556733</v>
      </c>
      <c r="E124" s="15">
        <f t="shared" si="50"/>
        <v>1.8560763516574839</v>
      </c>
      <c r="F124" s="15">
        <f t="shared" si="51"/>
        <v>3.7895213655003719</v>
      </c>
      <c r="G124" s="15">
        <f t="shared" si="52"/>
        <v>1.8560763516574839</v>
      </c>
      <c r="H124" s="15">
        <f t="shared" si="53"/>
        <v>2.6739559293796993</v>
      </c>
      <c r="I124" s="15">
        <f t="shared" si="54"/>
        <v>4.7785359375356755</v>
      </c>
      <c r="J124" s="15">
        <f t="shared" si="55"/>
        <v>2.0842561213962854</v>
      </c>
      <c r="K124" s="15">
        <f t="shared" si="56"/>
        <v>3.0026830572872893</v>
      </c>
      <c r="L124" s="14">
        <v>4.5</v>
      </c>
      <c r="M124" s="16">
        <f t="shared" si="57"/>
        <v>4.2975000000000001E-3</v>
      </c>
      <c r="N124" s="14">
        <v>2.0299999999999998</v>
      </c>
      <c r="O124" s="15">
        <f t="shared" si="58"/>
        <v>2.6139698589822049</v>
      </c>
      <c r="P124" s="15">
        <f t="shared" si="59"/>
        <v>954.75249099325038</v>
      </c>
      <c r="Q124" s="17">
        <f t="shared" si="60"/>
        <v>4.744065045450089</v>
      </c>
      <c r="R124" s="17">
        <f t="shared" si="61"/>
        <v>4.5471212135376051</v>
      </c>
      <c r="S124" s="17">
        <f t="shared" si="62"/>
        <v>1.340501129120391</v>
      </c>
      <c r="T124" s="25">
        <f t="shared" si="63"/>
        <v>4.5471212135376051</v>
      </c>
    </row>
    <row r="125" spans="1:20" x14ac:dyDescent="0.25">
      <c r="A125" s="13" t="s">
        <v>139</v>
      </c>
      <c r="B125" s="14">
        <v>0.92</v>
      </c>
      <c r="C125" s="15">
        <f t="shared" si="48"/>
        <v>0.47780482230834859</v>
      </c>
      <c r="D125" s="15">
        <f t="shared" si="49"/>
        <v>0.65906602118476476</v>
      </c>
      <c r="E125" s="15">
        <f t="shared" si="50"/>
        <v>0.94948329772422091</v>
      </c>
      <c r="F125" s="15">
        <f t="shared" si="51"/>
        <v>0.99167038592298784</v>
      </c>
      <c r="G125" s="15">
        <f t="shared" si="52"/>
        <v>0.94948329772422091</v>
      </c>
      <c r="H125" s="15">
        <f t="shared" si="53"/>
        <v>1.3678728741570592</v>
      </c>
      <c r="I125" s="15">
        <f t="shared" si="54"/>
        <v>1.250483140288922</v>
      </c>
      <c r="J125" s="15">
        <f t="shared" si="55"/>
        <v>1.0662095735867836</v>
      </c>
      <c r="K125" s="15">
        <f t="shared" si="56"/>
        <v>1.5360345541323386</v>
      </c>
      <c r="L125" s="14">
        <v>1</v>
      </c>
      <c r="M125" s="16">
        <f t="shared" si="57"/>
        <v>9.5500000000000001E-4</v>
      </c>
      <c r="N125" s="14">
        <v>1.26</v>
      </c>
      <c r="O125" s="15">
        <f t="shared" si="58"/>
        <v>1.4737934180563248</v>
      </c>
      <c r="P125" s="15">
        <f t="shared" si="59"/>
        <v>538.30304594507265</v>
      </c>
      <c r="Q125" s="17">
        <f t="shared" si="60"/>
        <v>13.670854070586611</v>
      </c>
      <c r="R125" s="17">
        <f t="shared" si="61"/>
        <v>17.10428972311653</v>
      </c>
      <c r="S125" s="17">
        <f t="shared" si="62"/>
        <v>9.1729014723003726</v>
      </c>
      <c r="T125" s="25">
        <f t="shared" si="63"/>
        <v>4.4979525982862381</v>
      </c>
    </row>
    <row r="126" spans="1:20" x14ac:dyDescent="0.25">
      <c r="A126" s="13" t="s">
        <v>140</v>
      </c>
      <c r="B126" s="14">
        <v>1.1000000000000001</v>
      </c>
      <c r="C126" s="15">
        <f t="shared" si="48"/>
        <v>1.1165382439348628</v>
      </c>
      <c r="D126" s="15">
        <f t="shared" si="49"/>
        <v>1.007489338511089</v>
      </c>
      <c r="E126" s="15">
        <f t="shared" si="50"/>
        <v>1.4514392622333776</v>
      </c>
      <c r="F126" s="15">
        <f t="shared" si="51"/>
        <v>2.3173435251478289</v>
      </c>
      <c r="G126" s="15">
        <f t="shared" si="52"/>
        <v>1.4514392622333776</v>
      </c>
      <c r="H126" s="15">
        <f t="shared" si="53"/>
        <v>2.091015608230562</v>
      </c>
      <c r="I126" s="15">
        <f t="shared" si="54"/>
        <v>2.9221393011125958</v>
      </c>
      <c r="J126" s="15">
        <f t="shared" si="55"/>
        <v>1.6298743122519366</v>
      </c>
      <c r="K126" s="15">
        <f t="shared" si="56"/>
        <v>2.3480780181794914</v>
      </c>
      <c r="L126" s="14">
        <v>2.61</v>
      </c>
      <c r="M126" s="16">
        <f t="shared" si="57"/>
        <v>2.4925500000000001E-3</v>
      </c>
      <c r="N126" s="14">
        <v>1.65</v>
      </c>
      <c r="O126" s="15">
        <f t="shared" si="58"/>
        <v>2.018543368109281</v>
      </c>
      <c r="P126" s="15">
        <f t="shared" si="59"/>
        <v>737.27296520191487</v>
      </c>
      <c r="Q126" s="17">
        <f t="shared" si="60"/>
        <v>6.9948342946823638</v>
      </c>
      <c r="R126" s="17">
        <f t="shared" si="61"/>
        <v>7.12858926774478</v>
      </c>
      <c r="S126" s="17">
        <f t="shared" si="62"/>
        <v>2.5883741471765802</v>
      </c>
      <c r="T126" s="25">
        <f t="shared" si="63"/>
        <v>4.4064601475057836</v>
      </c>
    </row>
    <row r="127" spans="1:20" x14ac:dyDescent="0.25">
      <c r="A127" s="20" t="s">
        <v>141</v>
      </c>
      <c r="B127" s="21">
        <v>1</v>
      </c>
      <c r="C127" s="15">
        <f t="shared" si="48"/>
        <v>0.71</v>
      </c>
      <c r="D127" s="15">
        <f t="shared" si="49"/>
        <v>0.8034018580103891</v>
      </c>
      <c r="E127" s="15">
        <f t="shared" si="50"/>
        <v>1.1574206847596227</v>
      </c>
      <c r="F127" s="15">
        <f t="shared" si="51"/>
        <v>1.4735849056603774</v>
      </c>
      <c r="G127" s="15">
        <f t="shared" si="52"/>
        <v>1.1574206847596227</v>
      </c>
      <c r="H127" s="15">
        <f t="shared" si="53"/>
        <v>1.6674378185121284</v>
      </c>
      <c r="I127" s="15">
        <f t="shared" si="54"/>
        <v>1.8581709270237761</v>
      </c>
      <c r="J127" s="15">
        <f t="shared" si="55"/>
        <v>1.2997100820161172</v>
      </c>
      <c r="K127" s="15">
        <f t="shared" si="56"/>
        <v>1.872427002896758</v>
      </c>
      <c r="L127" s="21">
        <v>3.3799999999999998E-4</v>
      </c>
      <c r="M127" s="16">
        <f t="shared" si="57"/>
        <v>3.2278999999999999E-7</v>
      </c>
      <c r="N127" s="21">
        <v>1.52</v>
      </c>
      <c r="O127" s="15">
        <f t="shared" si="58"/>
        <v>1.8739815544513403</v>
      </c>
      <c r="P127" s="15">
        <f t="shared" si="59"/>
        <v>684.47176276335199</v>
      </c>
      <c r="Q127" s="17">
        <f t="shared" si="60"/>
        <v>10</v>
      </c>
      <c r="R127" s="17">
        <f t="shared" si="61"/>
        <v>12.359752423338188</v>
      </c>
      <c r="S127" s="17">
        <f t="shared" si="62"/>
        <v>6.5229439518574592</v>
      </c>
      <c r="T127" s="25">
        <f t="shared" si="63"/>
        <v>3.4770560481425408</v>
      </c>
    </row>
    <row r="128" spans="1:20" x14ac:dyDescent="0.25">
      <c r="A128" s="13" t="s">
        <v>142</v>
      </c>
      <c r="B128" s="14">
        <v>1</v>
      </c>
      <c r="C128" s="15">
        <f t="shared" si="48"/>
        <v>0.71</v>
      </c>
      <c r="D128" s="15">
        <f t="shared" si="49"/>
        <v>0.8034018580103891</v>
      </c>
      <c r="E128" s="15">
        <f t="shared" si="50"/>
        <v>1.1574206847596227</v>
      </c>
      <c r="F128" s="15">
        <f t="shared" si="51"/>
        <v>1.4735849056603774</v>
      </c>
      <c r="G128" s="15">
        <f t="shared" si="52"/>
        <v>1.1574206847596227</v>
      </c>
      <c r="H128" s="15">
        <f t="shared" si="53"/>
        <v>1.6674378185121284</v>
      </c>
      <c r="I128" s="15">
        <f t="shared" si="54"/>
        <v>1.8581709270237761</v>
      </c>
      <c r="J128" s="15">
        <f t="shared" si="55"/>
        <v>1.2997100820161172</v>
      </c>
      <c r="K128" s="15">
        <f t="shared" si="56"/>
        <v>1.872427002896758</v>
      </c>
      <c r="L128" s="14">
        <v>9.6999999999999993</v>
      </c>
      <c r="M128" s="16">
        <f t="shared" si="57"/>
        <v>9.2634999999999992E-3</v>
      </c>
      <c r="N128" s="14">
        <v>1.52</v>
      </c>
      <c r="O128" s="15">
        <f t="shared" si="58"/>
        <v>1.8653618837593655</v>
      </c>
      <c r="P128" s="15">
        <f t="shared" si="59"/>
        <v>681.32342804310827</v>
      </c>
      <c r="Q128" s="17">
        <f t="shared" si="60"/>
        <v>10</v>
      </c>
      <c r="R128" s="17">
        <f t="shared" si="61"/>
        <v>12.359752423338188</v>
      </c>
      <c r="S128" s="17">
        <f t="shared" si="62"/>
        <v>6.5229439518574592</v>
      </c>
      <c r="T128" s="25">
        <f t="shared" si="63"/>
        <v>3.4770560481425408</v>
      </c>
    </row>
    <row r="129" spans="1:20" x14ac:dyDescent="0.25">
      <c r="A129" s="13" t="s">
        <v>143</v>
      </c>
      <c r="B129" s="14">
        <v>1.3</v>
      </c>
      <c r="C129" s="15">
        <f t="shared" si="48"/>
        <v>2.4688191200586691</v>
      </c>
      <c r="D129" s="15">
        <f t="shared" si="49"/>
        <v>1.4981258352472109</v>
      </c>
      <c r="E129" s="15">
        <f t="shared" si="50"/>
        <v>2.1582746079054824</v>
      </c>
      <c r="F129" s="15">
        <f t="shared" si="51"/>
        <v>5.1239642114425212</v>
      </c>
      <c r="G129" s="15">
        <f t="shared" si="52"/>
        <v>2.1582746079054824</v>
      </c>
      <c r="H129" s="15">
        <f t="shared" si="53"/>
        <v>3.1093177712677966</v>
      </c>
      <c r="I129" s="15">
        <f t="shared" si="54"/>
        <v>6.4612505816527328</v>
      </c>
      <c r="J129" s="15">
        <f t="shared" si="55"/>
        <v>2.4236056125407135</v>
      </c>
      <c r="K129" s="15">
        <f t="shared" si="56"/>
        <v>3.4915668163887457</v>
      </c>
      <c r="L129" s="14">
        <v>4.99</v>
      </c>
      <c r="M129" s="16">
        <f t="shared" si="57"/>
        <v>4.7654500000000001E-3</v>
      </c>
      <c r="N129" s="14">
        <v>2.31</v>
      </c>
      <c r="O129" s="15">
        <f t="shared" si="58"/>
        <v>3.073631127606093</v>
      </c>
      <c r="P129" s="15">
        <f t="shared" si="59"/>
        <v>1122.6437693581254</v>
      </c>
      <c r="Q129" s="17">
        <f t="shared" si="60"/>
        <v>3.7386295030721644</v>
      </c>
      <c r="R129" s="17">
        <f t="shared" si="61"/>
        <v>3.4544601314761127</v>
      </c>
      <c r="S129" s="17">
        <f t="shared" si="62"/>
        <v>0.85815201417057374</v>
      </c>
      <c r="T129" s="25">
        <f t="shared" si="63"/>
        <v>3.4544601314761127</v>
      </c>
    </row>
    <row r="130" spans="1:20" x14ac:dyDescent="0.25">
      <c r="A130" s="13" t="s">
        <v>144</v>
      </c>
      <c r="B130" s="14">
        <v>0.92</v>
      </c>
      <c r="C130" s="15">
        <f t="shared" si="48"/>
        <v>0.47780482230834859</v>
      </c>
      <c r="D130" s="15">
        <f t="shared" si="49"/>
        <v>0.65906602118476476</v>
      </c>
      <c r="E130" s="15">
        <f t="shared" si="50"/>
        <v>0.94948329772422091</v>
      </c>
      <c r="F130" s="15">
        <f t="shared" si="51"/>
        <v>0.99167038592298784</v>
      </c>
      <c r="G130" s="15">
        <f t="shared" si="52"/>
        <v>0.94948329772422091</v>
      </c>
      <c r="H130" s="15">
        <f t="shared" si="53"/>
        <v>1.3678728741570592</v>
      </c>
      <c r="I130" s="15">
        <f t="shared" si="54"/>
        <v>1.250483140288922</v>
      </c>
      <c r="J130" s="15">
        <f t="shared" si="55"/>
        <v>1.0662095735867836</v>
      </c>
      <c r="K130" s="15">
        <f t="shared" si="56"/>
        <v>1.5360345541323386</v>
      </c>
      <c r="L130" s="14">
        <v>1.21</v>
      </c>
      <c r="M130" s="16">
        <f t="shared" si="57"/>
        <v>1.15555E-3</v>
      </c>
      <c r="N130" s="14">
        <v>1.37</v>
      </c>
      <c r="O130" s="15">
        <f t="shared" si="58"/>
        <v>1.6707611349020475</v>
      </c>
      <c r="P130" s="15">
        <f t="shared" si="59"/>
        <v>610.24550452297285</v>
      </c>
      <c r="Q130" s="17">
        <f t="shared" si="60"/>
        <v>13.670854070586611</v>
      </c>
      <c r="R130" s="17">
        <f t="shared" si="61"/>
        <v>18.740009968201445</v>
      </c>
      <c r="S130" s="17">
        <f t="shared" si="62"/>
        <v>11.146130944416877</v>
      </c>
      <c r="T130" s="25">
        <f t="shared" si="63"/>
        <v>2.524723126169734</v>
      </c>
    </row>
    <row r="131" spans="1:20" x14ac:dyDescent="0.25">
      <c r="A131" s="13" t="s">
        <v>145</v>
      </c>
      <c r="B131" s="14">
        <v>1.24</v>
      </c>
      <c r="C131" s="15">
        <f t="shared" si="48"/>
        <v>1.9724742994704436</v>
      </c>
      <c r="D131" s="15">
        <f t="shared" si="49"/>
        <v>1.3390886654975613</v>
      </c>
      <c r="E131" s="15">
        <f t="shared" si="50"/>
        <v>1.9291577492891416</v>
      </c>
      <c r="F131" s="15">
        <f t="shared" si="51"/>
        <v>4.0938145838065818</v>
      </c>
      <c r="G131" s="15">
        <f t="shared" si="52"/>
        <v>1.9291577492891416</v>
      </c>
      <c r="H131" s="15">
        <f t="shared" si="53"/>
        <v>2.7792406265043725</v>
      </c>
      <c r="I131" s="15">
        <f t="shared" si="54"/>
        <v>5.1622456303909399</v>
      </c>
      <c r="J131" s="15">
        <f t="shared" si="55"/>
        <v>2.1663218996914271</v>
      </c>
      <c r="K131" s="15">
        <f t="shared" si="56"/>
        <v>3.1209111001560497</v>
      </c>
      <c r="L131" s="14">
        <v>11.9</v>
      </c>
      <c r="M131" s="16">
        <f t="shared" si="57"/>
        <v>1.1364500000000001E-2</v>
      </c>
      <c r="N131" s="14">
        <v>2.2999999999999998</v>
      </c>
      <c r="O131" s="15">
        <f t="shared" si="58"/>
        <v>3.1181703590501262</v>
      </c>
      <c r="P131" s="15">
        <f t="shared" si="59"/>
        <v>1138.9117236430586</v>
      </c>
      <c r="Q131" s="17">
        <f t="shared" si="60"/>
        <v>4.4634295120416203</v>
      </c>
      <c r="R131" s="17">
        <f t="shared" si="61"/>
        <v>4.8750294889878134</v>
      </c>
      <c r="S131" s="17">
        <f t="shared" si="62"/>
        <v>2.0942174930389608</v>
      </c>
      <c r="T131" s="25">
        <f t="shared" si="63"/>
        <v>2.3692120190026595</v>
      </c>
    </row>
    <row r="132" spans="1:20" x14ac:dyDescent="0.25">
      <c r="A132" s="13" t="s">
        <v>146</v>
      </c>
      <c r="B132" s="14">
        <v>1.01</v>
      </c>
      <c r="C132" s="15">
        <f t="shared" si="48"/>
        <v>0.74436316563201776</v>
      </c>
      <c r="D132" s="15">
        <f t="shared" si="49"/>
        <v>0.82261399631795584</v>
      </c>
      <c r="E132" s="15">
        <f t="shared" si="50"/>
        <v>1.1850986469823004</v>
      </c>
      <c r="F132" s="15">
        <f t="shared" si="51"/>
        <v>1.5449046833872071</v>
      </c>
      <c r="G132" s="15">
        <f t="shared" si="52"/>
        <v>1.1850986469823004</v>
      </c>
      <c r="H132" s="15">
        <f t="shared" si="53"/>
        <v>1.70731206782972</v>
      </c>
      <c r="I132" s="15">
        <f t="shared" si="54"/>
        <v>1.9481042162321114</v>
      </c>
      <c r="J132" s="15">
        <f t="shared" si="55"/>
        <v>1.33079067961054</v>
      </c>
      <c r="K132" s="15">
        <f t="shared" si="56"/>
        <v>1.9172032580071987</v>
      </c>
      <c r="L132" s="14">
        <v>1.69</v>
      </c>
      <c r="M132" s="16">
        <f t="shared" si="57"/>
        <v>1.6139500000000001E-3</v>
      </c>
      <c r="N132" s="14">
        <v>1.67</v>
      </c>
      <c r="O132" s="15">
        <f t="shared" si="58"/>
        <v>2.1456916045296142</v>
      </c>
      <c r="P132" s="15">
        <f t="shared" si="59"/>
        <v>783.71385855444157</v>
      </c>
      <c r="Q132" s="17">
        <f t="shared" si="60"/>
        <v>9.6337383834828891</v>
      </c>
      <c r="R132" s="17">
        <f t="shared" si="61"/>
        <v>12.883704771649251</v>
      </c>
      <c r="S132" s="17">
        <f t="shared" si="62"/>
        <v>7.4705085548272523</v>
      </c>
      <c r="T132" s="25">
        <f t="shared" si="63"/>
        <v>2.1632298286556368</v>
      </c>
    </row>
    <row r="133" spans="1:20" x14ac:dyDescent="0.25">
      <c r="A133" s="19" t="s">
        <v>147</v>
      </c>
      <c r="B133" s="14">
        <v>1.3</v>
      </c>
      <c r="C133" s="15">
        <f t="shared" si="48"/>
        <v>2.4688191200586691</v>
      </c>
      <c r="D133" s="15">
        <f t="shared" si="49"/>
        <v>1.4981258352472109</v>
      </c>
      <c r="E133" s="15">
        <f t="shared" si="50"/>
        <v>2.1582746079054824</v>
      </c>
      <c r="F133" s="15">
        <f t="shared" si="51"/>
        <v>5.1239642114425212</v>
      </c>
      <c r="G133" s="15">
        <f t="shared" si="52"/>
        <v>2.1582746079054824</v>
      </c>
      <c r="H133" s="15">
        <f t="shared" si="53"/>
        <v>3.1093177712677966</v>
      </c>
      <c r="I133" s="15">
        <f t="shared" si="54"/>
        <v>6.4612505816527328</v>
      </c>
      <c r="J133" s="15">
        <f t="shared" si="55"/>
        <v>2.4236056125407135</v>
      </c>
      <c r="K133" s="15">
        <f t="shared" si="56"/>
        <v>3.4915668163887457</v>
      </c>
      <c r="L133" s="14">
        <v>3.75</v>
      </c>
      <c r="M133" s="16">
        <f t="shared" si="57"/>
        <v>3.5812500000000002E-3</v>
      </c>
      <c r="N133" s="14">
        <v>2.5299999999999998</v>
      </c>
      <c r="O133" s="15">
        <f t="shared" si="58"/>
        <v>3.5246153572277588</v>
      </c>
      <c r="P133" s="15">
        <f t="shared" si="59"/>
        <v>1287.365759227439</v>
      </c>
      <c r="Q133" s="17">
        <f t="shared" si="60"/>
        <v>3.7386295030721644</v>
      </c>
      <c r="R133" s="17">
        <f t="shared" si="61"/>
        <v>3.9870032324318534</v>
      </c>
      <c r="S133" s="17">
        <f t="shared" si="62"/>
        <v>1.625680375689917</v>
      </c>
      <c r="T133" s="25">
        <f t="shared" si="63"/>
        <v>2.1129491273822474</v>
      </c>
    </row>
    <row r="134" spans="1:20" x14ac:dyDescent="0.25">
      <c r="A134" s="13" t="s">
        <v>148</v>
      </c>
      <c r="B134" s="14">
        <v>1.02</v>
      </c>
      <c r="C134" s="15">
        <f t="shared" si="48"/>
        <v>0.78002615384515728</v>
      </c>
      <c r="D134" s="15">
        <f t="shared" si="49"/>
        <v>0.8420894758360179</v>
      </c>
      <c r="E134" s="15">
        <f t="shared" si="50"/>
        <v>1.2131559916536712</v>
      </c>
      <c r="F134" s="15">
        <f t="shared" si="51"/>
        <v>1.6189222060937227</v>
      </c>
      <c r="G134" s="15">
        <f t="shared" si="52"/>
        <v>1.2131559916536712</v>
      </c>
      <c r="H134" s="15">
        <f t="shared" si="53"/>
        <v>1.7477328743766409</v>
      </c>
      <c r="I134" s="15">
        <f t="shared" si="54"/>
        <v>2.0414393259059809</v>
      </c>
      <c r="J134" s="15">
        <f t="shared" si="55"/>
        <v>1.3622972996529799</v>
      </c>
      <c r="K134" s="15">
        <f t="shared" si="56"/>
        <v>1.9625932622502689</v>
      </c>
      <c r="L134" s="14">
        <v>0.98</v>
      </c>
      <c r="M134" s="16">
        <f t="shared" si="57"/>
        <v>9.3590000000000003E-4</v>
      </c>
      <c r="N134" s="14">
        <v>1.77</v>
      </c>
      <c r="O134" s="15">
        <f t="shared" si="58"/>
        <v>2.3305620043260253</v>
      </c>
      <c r="P134" s="15">
        <f t="shared" si="59"/>
        <v>851.23777208008073</v>
      </c>
      <c r="Q134" s="17">
        <f t="shared" si="60"/>
        <v>9.2843040766010105</v>
      </c>
      <c r="R134" s="17">
        <f t="shared" si="61"/>
        <v>12.871892687906865</v>
      </c>
      <c r="S134" s="17">
        <f t="shared" si="62"/>
        <v>7.7414485812834402</v>
      </c>
      <c r="T134" s="25">
        <f t="shared" si="63"/>
        <v>1.5428554953175704</v>
      </c>
    </row>
    <row r="135" spans="1:20" x14ac:dyDescent="0.25">
      <c r="A135" s="13" t="s">
        <v>149</v>
      </c>
      <c r="B135" s="14">
        <v>1.25</v>
      </c>
      <c r="C135" s="15">
        <f t="shared" si="48"/>
        <v>2.049183784156051</v>
      </c>
      <c r="D135" s="15">
        <f t="shared" si="49"/>
        <v>1.3648788771289464</v>
      </c>
      <c r="E135" s="15">
        <f t="shared" si="50"/>
        <v>1.9663124111919863</v>
      </c>
      <c r="F135" s="15">
        <f t="shared" si="51"/>
        <v>4.2530229482484074</v>
      </c>
      <c r="G135" s="15">
        <f t="shared" si="52"/>
        <v>1.9663124111919863</v>
      </c>
      <c r="H135" s="15">
        <f t="shared" si="53"/>
        <v>2.8327674808336623</v>
      </c>
      <c r="I135" s="15">
        <f t="shared" si="54"/>
        <v>5.3630052561230119</v>
      </c>
      <c r="J135" s="15">
        <f t="shared" si="55"/>
        <v>2.2080442304782286</v>
      </c>
      <c r="K135" s="15">
        <f t="shared" si="56"/>
        <v>3.1810183655146558</v>
      </c>
      <c r="L135" s="14">
        <v>1.49</v>
      </c>
      <c r="M135" s="16">
        <f t="shared" si="57"/>
        <v>1.4229500000000001E-3</v>
      </c>
      <c r="N135" s="14">
        <v>2.7</v>
      </c>
      <c r="O135" s="15">
        <f t="shared" si="58"/>
        <v>3.965916704884108</v>
      </c>
      <c r="P135" s="15">
        <f t="shared" si="59"/>
        <v>1448.5510764589205</v>
      </c>
      <c r="Q135" s="17">
        <f t="shared" si="60"/>
        <v>4.3309926950525508</v>
      </c>
      <c r="R135" s="17">
        <f t="shared" si="61"/>
        <v>5.6320031977649982</v>
      </c>
      <c r="S135" s="17">
        <f t="shared" si="62"/>
        <v>3.1659143314726421</v>
      </c>
      <c r="T135" s="25">
        <f t="shared" si="63"/>
        <v>1.1650783635799087</v>
      </c>
    </row>
    <row r="136" spans="1:20" x14ac:dyDescent="0.25">
      <c r="A136" s="13" t="s">
        <v>150</v>
      </c>
      <c r="B136" s="14">
        <v>1.1000000000000001</v>
      </c>
      <c r="C136" s="15">
        <f t="shared" si="48"/>
        <v>1.1165382439348628</v>
      </c>
      <c r="D136" s="15">
        <f t="shared" si="49"/>
        <v>1.007489338511089</v>
      </c>
      <c r="E136" s="15">
        <f t="shared" si="50"/>
        <v>1.4514392622333776</v>
      </c>
      <c r="F136" s="15">
        <f t="shared" si="51"/>
        <v>2.3173435251478289</v>
      </c>
      <c r="G136" s="15">
        <f t="shared" si="52"/>
        <v>1.4514392622333776</v>
      </c>
      <c r="H136" s="15">
        <f t="shared" si="53"/>
        <v>2.091015608230562</v>
      </c>
      <c r="I136" s="15">
        <f t="shared" si="54"/>
        <v>2.9221393011125958</v>
      </c>
      <c r="J136" s="15">
        <f t="shared" si="55"/>
        <v>1.6298743122519366</v>
      </c>
      <c r="K136" s="15">
        <f t="shared" si="56"/>
        <v>2.3480780181794914</v>
      </c>
      <c r="L136" s="14">
        <v>6.12</v>
      </c>
      <c r="M136" s="16">
        <f t="shared" si="57"/>
        <v>5.8446000000000001E-3</v>
      </c>
      <c r="N136" s="14">
        <v>2.13</v>
      </c>
      <c r="O136" s="15">
        <f t="shared" si="58"/>
        <v>2.9561220056432091</v>
      </c>
      <c r="P136" s="15">
        <f t="shared" si="59"/>
        <v>1079.7235625611822</v>
      </c>
      <c r="Q136" s="17">
        <f t="shared" si="60"/>
        <v>6.9948342946823638</v>
      </c>
      <c r="R136" s="17">
        <f t="shared" si="61"/>
        <v>9.7547321158847495</v>
      </c>
      <c r="S136" s="17">
        <f t="shared" si="62"/>
        <v>5.8997830087365086</v>
      </c>
      <c r="T136" s="25">
        <f t="shared" si="63"/>
        <v>1.0950512859458552</v>
      </c>
    </row>
    <row r="137" spans="1:20" x14ac:dyDescent="0.25">
      <c r="A137" s="19" t="s">
        <v>151</v>
      </c>
      <c r="B137" s="14">
        <v>1.4</v>
      </c>
      <c r="C137" s="15">
        <f t="shared" si="48"/>
        <v>3.5104801219511979</v>
      </c>
      <c r="D137" s="15">
        <f t="shared" si="49"/>
        <v>1.7864337562334014</v>
      </c>
      <c r="E137" s="15">
        <f t="shared" si="50"/>
        <v>2.5736253417908213</v>
      </c>
      <c r="F137" s="15">
        <f t="shared" si="51"/>
        <v>7.285902139898714</v>
      </c>
      <c r="G137" s="15">
        <f t="shared" si="52"/>
        <v>2.5736253417908213</v>
      </c>
      <c r="H137" s="15">
        <f t="shared" si="53"/>
        <v>3.707692701616494</v>
      </c>
      <c r="I137" s="15">
        <f t="shared" si="54"/>
        <v>9.1874254964853463</v>
      </c>
      <c r="J137" s="15">
        <f t="shared" si="55"/>
        <v>2.8900181654800821</v>
      </c>
      <c r="K137" s="15">
        <f t="shared" si="56"/>
        <v>4.163503943520193</v>
      </c>
      <c r="L137" s="14">
        <v>4.04</v>
      </c>
      <c r="M137" s="16">
        <f t="shared" si="57"/>
        <v>3.8582E-3</v>
      </c>
      <c r="N137" s="14">
        <v>3.6</v>
      </c>
      <c r="O137" s="15">
        <f t="shared" si="58"/>
        <v>5.7649046638074752</v>
      </c>
      <c r="P137" s="15">
        <f t="shared" si="59"/>
        <v>2105.6314284556802</v>
      </c>
      <c r="Q137" s="17">
        <f t="shared" si="60"/>
        <v>2.8315215169129457</v>
      </c>
      <c r="R137" s="17">
        <f t="shared" si="61"/>
        <v>3.7570325006137879</v>
      </c>
      <c r="S137" s="17">
        <f t="shared" si="62"/>
        <v>2.1600974186580926</v>
      </c>
      <c r="T137" s="25">
        <f t="shared" si="63"/>
        <v>0.67142409825485316</v>
      </c>
    </row>
    <row r="138" spans="1:20" x14ac:dyDescent="0.25">
      <c r="A138" s="13" t="s">
        <v>152</v>
      </c>
      <c r="B138" s="14">
        <v>1.07</v>
      </c>
      <c r="C138" s="15">
        <f t="shared" si="48"/>
        <v>0.97910956382301273</v>
      </c>
      <c r="D138" s="15">
        <f t="shared" si="49"/>
        <v>0.94345090146518273</v>
      </c>
      <c r="E138" s="15">
        <f t="shared" si="50"/>
        <v>1.359182304003079</v>
      </c>
      <c r="F138" s="15">
        <f t="shared" si="51"/>
        <v>2.0321141890666303</v>
      </c>
      <c r="G138" s="15">
        <f t="shared" si="52"/>
        <v>1.359182304003079</v>
      </c>
      <c r="H138" s="15">
        <f t="shared" si="53"/>
        <v>1.9581056445503795</v>
      </c>
      <c r="I138" s="15">
        <f t="shared" si="54"/>
        <v>2.5624689096716233</v>
      </c>
      <c r="J138" s="15">
        <f t="shared" si="55"/>
        <v>1.5262755945800111</v>
      </c>
      <c r="K138" s="15">
        <f t="shared" si="56"/>
        <v>2.1988285516111574</v>
      </c>
      <c r="L138" s="14">
        <v>0.91</v>
      </c>
      <c r="M138" s="16">
        <f t="shared" si="57"/>
        <v>8.6905000000000001E-4</v>
      </c>
      <c r="N138" s="14">
        <v>2.1</v>
      </c>
      <c r="O138" s="15">
        <f t="shared" si="58"/>
        <v>2.9407679641977906</v>
      </c>
      <c r="P138" s="15">
        <f t="shared" si="59"/>
        <v>1074.115498923243</v>
      </c>
      <c r="Q138" s="17">
        <f t="shared" si="60"/>
        <v>7.7590907909599984</v>
      </c>
      <c r="R138" s="17">
        <f t="shared" si="61"/>
        <v>11.375413719746804</v>
      </c>
      <c r="S138" s="17">
        <f t="shared" si="62"/>
        <v>7.1944789367503752</v>
      </c>
      <c r="T138" s="25">
        <f t="shared" si="63"/>
        <v>0.56461185420962323</v>
      </c>
    </row>
    <row r="139" spans="1:20" x14ac:dyDescent="0.25">
      <c r="A139" s="19" t="s">
        <v>153</v>
      </c>
      <c r="B139" s="14">
        <v>1.39</v>
      </c>
      <c r="C139" s="15">
        <f t="shared" si="48"/>
        <v>3.3929592984217156</v>
      </c>
      <c r="D139" s="15">
        <f t="shared" si="49"/>
        <v>1.7562768725661255</v>
      </c>
      <c r="E139" s="15">
        <f t="shared" si="50"/>
        <v>2.5301798349172939</v>
      </c>
      <c r="F139" s="15">
        <f t="shared" si="51"/>
        <v>7.0419909967243157</v>
      </c>
      <c r="G139" s="15">
        <f t="shared" si="52"/>
        <v>2.5301798349172939</v>
      </c>
      <c r="H139" s="15">
        <f t="shared" si="53"/>
        <v>3.6451029430617701</v>
      </c>
      <c r="I139" s="15">
        <f t="shared" si="54"/>
        <v>8.8798567956369308</v>
      </c>
      <c r="J139" s="15">
        <f t="shared" si="55"/>
        <v>2.8412316144486818</v>
      </c>
      <c r="K139" s="15">
        <f t="shared" si="56"/>
        <v>4.0932196110422199</v>
      </c>
      <c r="L139" s="14">
        <v>12.7</v>
      </c>
      <c r="M139" s="16">
        <f t="shared" si="57"/>
        <v>1.2128499999999999E-2</v>
      </c>
      <c r="N139" s="14">
        <v>3.68</v>
      </c>
      <c r="O139" s="15">
        <f t="shared" si="58"/>
        <v>5.9618057219740432</v>
      </c>
      <c r="P139" s="15">
        <f t="shared" si="59"/>
        <v>2177.5495399510191</v>
      </c>
      <c r="Q139" s="17">
        <f t="shared" si="60"/>
        <v>2.9086703175575108</v>
      </c>
      <c r="R139" s="17">
        <f t="shared" si="61"/>
        <v>4.0198321227404845</v>
      </c>
      <c r="S139" s="17">
        <f t="shared" si="62"/>
        <v>2.4101761096500511</v>
      </c>
      <c r="T139" s="25">
        <f t="shared" si="63"/>
        <v>0.49849420790745969</v>
      </c>
    </row>
    <row r="140" spans="1:20" x14ac:dyDescent="0.25">
      <c r="A140" s="19" t="s">
        <v>154</v>
      </c>
      <c r="B140" s="14">
        <v>1.1499999999999999</v>
      </c>
      <c r="C140" s="15">
        <f t="shared" si="48"/>
        <v>1.3790280195293394</v>
      </c>
      <c r="D140" s="15">
        <f t="shared" si="49"/>
        <v>1.1196704139771503</v>
      </c>
      <c r="E140" s="15">
        <f t="shared" si="50"/>
        <v>1.6130529004001448</v>
      </c>
      <c r="F140" s="15">
        <f t="shared" si="51"/>
        <v>2.8621336254382514</v>
      </c>
      <c r="G140" s="15">
        <f t="shared" si="52"/>
        <v>1.6130529004001448</v>
      </c>
      <c r="H140" s="15">
        <f t="shared" si="53"/>
        <v>2.323844255424274</v>
      </c>
      <c r="I140" s="15">
        <f t="shared" si="54"/>
        <v>3.6091123569585841</v>
      </c>
      <c r="J140" s="15">
        <f t="shared" si="55"/>
        <v>1.8113561862865937</v>
      </c>
      <c r="K140" s="15">
        <f t="shared" si="56"/>
        <v>2.609529834381211</v>
      </c>
      <c r="L140" s="14">
        <v>2.44</v>
      </c>
      <c r="M140" s="16">
        <f t="shared" si="57"/>
        <v>2.3302000000000002E-3</v>
      </c>
      <c r="N140" s="14">
        <v>2.5499999999999998</v>
      </c>
      <c r="O140" s="15">
        <f t="shared" si="58"/>
        <v>3.7933402453691669</v>
      </c>
      <c r="P140" s="15">
        <f t="shared" si="59"/>
        <v>1385.5175246210881</v>
      </c>
      <c r="Q140" s="17">
        <f t="shared" si="60"/>
        <v>5.920836911484006</v>
      </c>
      <c r="R140" s="17">
        <f t="shared" si="61"/>
        <v>8.8666153702623074</v>
      </c>
      <c r="S140" s="17">
        <f t="shared" si="62"/>
        <v>5.7059784384807202</v>
      </c>
      <c r="T140" s="25">
        <f t="shared" si="63"/>
        <v>0.21485847300328587</v>
      </c>
    </row>
    <row r="141" spans="1:20" x14ac:dyDescent="0.25">
      <c r="A141" s="13" t="s">
        <v>155</v>
      </c>
      <c r="B141" s="14">
        <v>0.8</v>
      </c>
      <c r="C141" s="15">
        <f t="shared" si="48"/>
        <v>0.24600038507898492</v>
      </c>
      <c r="D141" s="15">
        <f t="shared" si="49"/>
        <v>0.4729024357181596</v>
      </c>
      <c r="E141" s="15">
        <f t="shared" si="50"/>
        <v>0.68128677512509295</v>
      </c>
      <c r="F141" s="15">
        <f t="shared" si="51"/>
        <v>0.51056683695638394</v>
      </c>
      <c r="G141" s="15">
        <f t="shared" si="52"/>
        <v>0.68128677512509295</v>
      </c>
      <c r="H141" s="15">
        <f t="shared" si="53"/>
        <v>0.98149562130184087</v>
      </c>
      <c r="I141" s="15">
        <f t="shared" si="54"/>
        <v>0.6438179768879202</v>
      </c>
      <c r="J141" s="15">
        <f t="shared" si="55"/>
        <v>0.76504187460433126</v>
      </c>
      <c r="K141" s="15">
        <f t="shared" si="56"/>
        <v>1.1021573843097585</v>
      </c>
      <c r="L141" s="14">
        <v>2.1800000000000002</v>
      </c>
      <c r="M141" s="16">
        <f t="shared" si="57"/>
        <v>2.0819000000000002E-3</v>
      </c>
      <c r="N141" s="14">
        <v>1.099</v>
      </c>
      <c r="O141" s="15">
        <f t="shared" si="58"/>
        <v>1.2864330248898894</v>
      </c>
      <c r="P141" s="15">
        <f t="shared" si="59"/>
        <v>469.8696623410321</v>
      </c>
      <c r="Q141" s="17">
        <f t="shared" si="60"/>
        <v>23.089394751054094</v>
      </c>
      <c r="R141" s="17">
        <f t="shared" si="61"/>
        <v>35.213376529639753</v>
      </c>
      <c r="S141" s="17">
        <f t="shared" si="62"/>
        <v>22.985783471660142</v>
      </c>
      <c r="T141" s="25">
        <f t="shared" si="63"/>
        <v>0.10361127939395232</v>
      </c>
    </row>
    <row r="142" spans="1:20" ht="21" x14ac:dyDescent="0.25">
      <c r="A142" s="30" t="s">
        <v>156</v>
      </c>
      <c r="B142" s="31"/>
      <c r="C142" s="54" t="s">
        <v>157</v>
      </c>
      <c r="D142" s="55"/>
      <c r="E142" s="55"/>
      <c r="F142" s="55"/>
      <c r="G142" s="55"/>
      <c r="H142" s="55"/>
      <c r="I142" s="55"/>
      <c r="J142" s="55"/>
      <c r="K142" s="55"/>
      <c r="L142" s="55"/>
      <c r="M142" s="55"/>
      <c r="N142" s="55"/>
      <c r="O142" s="55"/>
      <c r="P142" s="55"/>
      <c r="Q142" s="55"/>
      <c r="R142" s="55"/>
      <c r="S142" s="55"/>
      <c r="T142" s="55"/>
    </row>
    <row r="143" spans="1:20" x14ac:dyDescent="0.25">
      <c r="A143" s="13" t="s">
        <v>158</v>
      </c>
      <c r="B143" s="14">
        <v>1.1000000000000001</v>
      </c>
      <c r="C143" s="15">
        <f t="shared" ref="C143:C184" si="64">0.71*(B143^(4.75))</f>
        <v>1.1165382439348628</v>
      </c>
      <c r="D143" s="15">
        <f t="shared" ref="D143:D184" si="65">(C143/1.1)^(1/2)</f>
        <v>1.007489338511089</v>
      </c>
      <c r="E143" s="15">
        <f t="shared" ref="E143:E184" si="66">(C143/0.53)^(1/2)</f>
        <v>1.4514392622333776</v>
      </c>
      <c r="F143" s="15">
        <f t="shared" ref="F143:F184" si="67">1.1*(E143^2)</f>
        <v>2.3173435251478289</v>
      </c>
      <c r="G143" s="15">
        <f t="shared" ref="G143:G184" si="68">E143</f>
        <v>1.4514392622333776</v>
      </c>
      <c r="H143" s="15">
        <f t="shared" ref="H143:H184" si="69">((1.1*(E143^2))/0.53)^(0.5)</f>
        <v>2.091015608230562</v>
      </c>
      <c r="I143" s="15">
        <f t="shared" ref="I143:I184" si="70">C143*EXP(0.045*((10)^1.33))</f>
        <v>2.9221393011125958</v>
      </c>
      <c r="J143" s="15">
        <f t="shared" ref="J143:J184" si="71">(I143/1.1)^0.5</f>
        <v>1.6298743122519366</v>
      </c>
      <c r="K143" s="15">
        <f t="shared" ref="K143:K184" si="72">(I143/0.53)^0.5</f>
        <v>2.3480780181794914</v>
      </c>
      <c r="L143" s="14">
        <v>4.9000000000000004</v>
      </c>
      <c r="M143" s="16">
        <f t="shared" ref="M143:M184" si="73">L143*0.000955</f>
        <v>4.6795000000000005E-3</v>
      </c>
      <c r="N143" s="14">
        <v>2.38</v>
      </c>
      <c r="O143" s="15">
        <f t="shared" ref="O143:O184" si="74">((N143^3)/(B143+M143))^0.5</f>
        <v>3.4933917335358764</v>
      </c>
      <c r="P143" s="15">
        <f t="shared" ref="P143:P184" si="75">O143*365.25</f>
        <v>1275.9613306739789</v>
      </c>
      <c r="Q143" s="17">
        <f t="shared" ref="Q143:Q184" si="76">10*(B143^(1-(4.75)))</f>
        <v>6.9948342946823638</v>
      </c>
      <c r="R143" s="17">
        <f t="shared" ref="R143:R184" si="77">(Q143/10)*((LN(1.1*(N143^2)/C143)/0.045)^(1/1.33))</f>
        <v>10.823097754231528</v>
      </c>
      <c r="S143" s="17">
        <f t="shared" ref="S143:S184" si="78">(Q143/10)*((LN(0.53*(N143^2)/C143)/0.045)^(1/1.33))</f>
        <v>7.1419596267772523</v>
      </c>
      <c r="T143" s="18">
        <f t="shared" ref="T143:T170" si="79">Q143-S143</f>
        <v>-0.14712533209488843</v>
      </c>
    </row>
    <row r="144" spans="1:20" x14ac:dyDescent="0.25">
      <c r="A144" s="13" t="s">
        <v>159</v>
      </c>
      <c r="B144" s="14">
        <v>1.03</v>
      </c>
      <c r="C144" s="15">
        <f t="shared" si="64"/>
        <v>0.81702466218936354</v>
      </c>
      <c r="D144" s="15">
        <f t="shared" si="65"/>
        <v>0.86182927131736564</v>
      </c>
      <c r="E144" s="15">
        <f t="shared" si="66"/>
        <v>1.2415941230510983</v>
      </c>
      <c r="F144" s="15">
        <f t="shared" si="67"/>
        <v>1.6957115630345285</v>
      </c>
      <c r="G144" s="15">
        <f t="shared" si="68"/>
        <v>1.2415941230510983</v>
      </c>
      <c r="H144" s="15">
        <f t="shared" si="69"/>
        <v>1.7887022612247214</v>
      </c>
      <c r="I144" s="15">
        <f t="shared" si="70"/>
        <v>2.138269681608024</v>
      </c>
      <c r="J144" s="15">
        <f t="shared" si="71"/>
        <v>1.3942315190579244</v>
      </c>
      <c r="K144" s="15">
        <f t="shared" si="72"/>
        <v>2.0085992874074288</v>
      </c>
      <c r="L144" s="14">
        <v>2.54</v>
      </c>
      <c r="M144" s="16">
        <f t="shared" si="73"/>
        <v>2.4257000000000003E-3</v>
      </c>
      <c r="N144" s="14">
        <v>2.09</v>
      </c>
      <c r="O144" s="15">
        <f t="shared" si="74"/>
        <v>2.9736511997721529</v>
      </c>
      <c r="P144" s="15">
        <f t="shared" si="75"/>
        <v>1086.1261007167789</v>
      </c>
      <c r="Q144" s="17">
        <f t="shared" si="76"/>
        <v>8.9507702012366543</v>
      </c>
      <c r="R144" s="17">
        <f t="shared" si="77"/>
        <v>14.165979065525795</v>
      </c>
      <c r="S144" s="17">
        <f t="shared" si="78"/>
        <v>9.5010470650165324</v>
      </c>
      <c r="T144" s="18">
        <f t="shared" si="79"/>
        <v>-0.55027686377987806</v>
      </c>
    </row>
    <row r="145" spans="1:20" x14ac:dyDescent="0.25">
      <c r="A145" s="13" t="s">
        <v>160</v>
      </c>
      <c r="B145" s="14">
        <v>1.1000000000000001</v>
      </c>
      <c r="C145" s="15">
        <f t="shared" si="64"/>
        <v>1.1165382439348628</v>
      </c>
      <c r="D145" s="15">
        <f t="shared" si="65"/>
        <v>1.007489338511089</v>
      </c>
      <c r="E145" s="15">
        <f t="shared" si="66"/>
        <v>1.4514392622333776</v>
      </c>
      <c r="F145" s="15">
        <f t="shared" si="67"/>
        <v>2.3173435251478289</v>
      </c>
      <c r="G145" s="15">
        <f t="shared" si="68"/>
        <v>1.4514392622333776</v>
      </c>
      <c r="H145" s="15">
        <f t="shared" si="69"/>
        <v>2.091015608230562</v>
      </c>
      <c r="I145" s="15">
        <f t="shared" si="70"/>
        <v>2.9221393011125958</v>
      </c>
      <c r="J145" s="15">
        <f t="shared" si="71"/>
        <v>1.6298743122519366</v>
      </c>
      <c r="K145" s="15">
        <f t="shared" si="72"/>
        <v>2.3480780181794914</v>
      </c>
      <c r="L145" s="14">
        <v>3</v>
      </c>
      <c r="M145" s="16">
        <f t="shared" si="73"/>
        <v>2.8649999999999999E-3</v>
      </c>
      <c r="N145" s="14">
        <v>2.5</v>
      </c>
      <c r="O145" s="15">
        <f t="shared" si="74"/>
        <v>3.7639932490233927</v>
      </c>
      <c r="P145" s="15">
        <f t="shared" si="75"/>
        <v>1374.7985342057941</v>
      </c>
      <c r="Q145" s="17">
        <f t="shared" si="76"/>
        <v>6.9948342946823638</v>
      </c>
      <c r="R145" s="17">
        <f t="shared" si="77"/>
        <v>11.285521754578657</v>
      </c>
      <c r="S145" s="17">
        <f t="shared" si="78"/>
        <v>7.6697474178339098</v>
      </c>
      <c r="T145" s="18">
        <f t="shared" si="79"/>
        <v>-0.67491312315154595</v>
      </c>
    </row>
    <row r="146" spans="1:20" x14ac:dyDescent="0.25">
      <c r="A146" s="13" t="s">
        <v>161</v>
      </c>
      <c r="B146" s="14">
        <v>1.27</v>
      </c>
      <c r="C146" s="15">
        <f t="shared" si="64"/>
        <v>2.2096628963089189</v>
      </c>
      <c r="D146" s="15">
        <f t="shared" si="65"/>
        <v>1.4173159320313613</v>
      </c>
      <c r="E146" s="15">
        <f t="shared" si="66"/>
        <v>2.0418558411539642</v>
      </c>
      <c r="F146" s="15">
        <f t="shared" si="67"/>
        <v>4.5860928036600193</v>
      </c>
      <c r="G146" s="15">
        <f t="shared" si="68"/>
        <v>2.0418558411539642</v>
      </c>
      <c r="H146" s="15">
        <f t="shared" si="69"/>
        <v>2.9415991042160323</v>
      </c>
      <c r="I146" s="15">
        <f t="shared" si="70"/>
        <v>5.7830019048512478</v>
      </c>
      <c r="J146" s="15">
        <f t="shared" si="71"/>
        <v>2.2928747150587361</v>
      </c>
      <c r="K146" s="15">
        <f t="shared" si="72"/>
        <v>3.3032293817983542</v>
      </c>
      <c r="L146" s="14">
        <v>1.71</v>
      </c>
      <c r="M146" s="16">
        <f t="shared" si="73"/>
        <v>1.63305E-3</v>
      </c>
      <c r="N146" s="14">
        <v>3.86</v>
      </c>
      <c r="O146" s="15">
        <f t="shared" si="74"/>
        <v>6.7251202402417434</v>
      </c>
      <c r="P146" s="15">
        <f t="shared" si="75"/>
        <v>2456.3501677482968</v>
      </c>
      <c r="Q146" s="17">
        <f t="shared" si="76"/>
        <v>4.0807129517639282</v>
      </c>
      <c r="R146" s="17">
        <f t="shared" si="77"/>
        <v>7.0846294033014816</v>
      </c>
      <c r="S146" s="17">
        <f t="shared" si="78"/>
        <v>5.0388864228657031</v>
      </c>
      <c r="T146" s="18">
        <f t="shared" si="79"/>
        <v>-0.95817347110177487</v>
      </c>
    </row>
    <row r="147" spans="1:20" x14ac:dyDescent="0.25">
      <c r="A147" s="13" t="s">
        <v>162</v>
      </c>
      <c r="B147" s="14">
        <v>0.93</v>
      </c>
      <c r="C147" s="15">
        <f t="shared" si="64"/>
        <v>0.50298189683776506</v>
      </c>
      <c r="D147" s="15">
        <f t="shared" si="65"/>
        <v>0.67620726841147871</v>
      </c>
      <c r="E147" s="15">
        <f t="shared" si="66"/>
        <v>0.97417783123190993</v>
      </c>
      <c r="F147" s="15">
        <f t="shared" si="67"/>
        <v>1.0439246915500784</v>
      </c>
      <c r="G147" s="15">
        <f t="shared" si="68"/>
        <v>0.97417783123190993</v>
      </c>
      <c r="H147" s="15">
        <f t="shared" si="69"/>
        <v>1.4034490476464654</v>
      </c>
      <c r="I147" s="15">
        <f t="shared" si="70"/>
        <v>1.3163751232721228</v>
      </c>
      <c r="J147" s="15">
        <f t="shared" si="71"/>
        <v>1.0939399697972971</v>
      </c>
      <c r="K147" s="15">
        <f t="shared" si="72"/>
        <v>1.5759843424613236</v>
      </c>
      <c r="L147" s="14">
        <v>0.8</v>
      </c>
      <c r="M147" s="16">
        <f t="shared" si="73"/>
        <v>7.6400000000000003E-4</v>
      </c>
      <c r="N147" s="14">
        <v>1.67</v>
      </c>
      <c r="O147" s="15">
        <f t="shared" si="74"/>
        <v>2.2369430008245894</v>
      </c>
      <c r="P147" s="15">
        <f t="shared" si="75"/>
        <v>817.0434310511813</v>
      </c>
      <c r="Q147" s="17">
        <f t="shared" si="76"/>
        <v>13.127709051782778</v>
      </c>
      <c r="R147" s="17">
        <f t="shared" si="77"/>
        <v>21.097063940291513</v>
      </c>
      <c r="S147" s="17">
        <f t="shared" si="78"/>
        <v>14.29971671734398</v>
      </c>
      <c r="T147" s="18">
        <f t="shared" si="79"/>
        <v>-1.1720076655612015</v>
      </c>
    </row>
    <row r="148" spans="1:20" x14ac:dyDescent="0.25">
      <c r="A148" s="13" t="s">
        <v>163</v>
      </c>
      <c r="B148" s="14">
        <v>1.27</v>
      </c>
      <c r="C148" s="15">
        <f t="shared" si="64"/>
        <v>2.2096628963089189</v>
      </c>
      <c r="D148" s="15">
        <f t="shared" si="65"/>
        <v>1.4173159320313613</v>
      </c>
      <c r="E148" s="15">
        <f t="shared" si="66"/>
        <v>2.0418558411539642</v>
      </c>
      <c r="F148" s="15">
        <f t="shared" si="67"/>
        <v>4.5860928036600193</v>
      </c>
      <c r="G148" s="15">
        <f t="shared" si="68"/>
        <v>2.0418558411539642</v>
      </c>
      <c r="H148" s="15">
        <f t="shared" si="69"/>
        <v>2.9415991042160323</v>
      </c>
      <c r="I148" s="15">
        <f t="shared" si="70"/>
        <v>5.7830019048512478</v>
      </c>
      <c r="J148" s="15">
        <f t="shared" si="71"/>
        <v>2.2928747150587361</v>
      </c>
      <c r="K148" s="15">
        <f t="shared" si="72"/>
        <v>3.3032293817983542</v>
      </c>
      <c r="L148" s="14">
        <v>2.73</v>
      </c>
      <c r="M148" s="16">
        <f t="shared" si="73"/>
        <v>2.6071499999999999E-3</v>
      </c>
      <c r="N148" s="14">
        <v>4.1500000000000004</v>
      </c>
      <c r="O148" s="15">
        <f t="shared" si="74"/>
        <v>7.4941945908500811</v>
      </c>
      <c r="P148" s="15">
        <f t="shared" si="75"/>
        <v>2737.2545743079922</v>
      </c>
      <c r="Q148" s="17">
        <f t="shared" si="76"/>
        <v>4.0807129517639282</v>
      </c>
      <c r="R148" s="17">
        <f t="shared" si="77"/>
        <v>7.466420600964951</v>
      </c>
      <c r="S148" s="17">
        <f t="shared" si="78"/>
        <v>5.4640574026327915</v>
      </c>
      <c r="T148" s="18">
        <f t="shared" si="79"/>
        <v>-1.3833444508688633</v>
      </c>
    </row>
    <row r="149" spans="1:20" x14ac:dyDescent="0.25">
      <c r="A149" s="19" t="s">
        <v>164</v>
      </c>
      <c r="B149" s="14">
        <v>1.07</v>
      </c>
      <c r="C149" s="15">
        <f t="shared" si="64"/>
        <v>0.97910956382301273</v>
      </c>
      <c r="D149" s="15">
        <f t="shared" si="65"/>
        <v>0.94345090146518273</v>
      </c>
      <c r="E149" s="15">
        <f t="shared" si="66"/>
        <v>1.359182304003079</v>
      </c>
      <c r="F149" s="15">
        <f t="shared" si="67"/>
        <v>2.0321141890666303</v>
      </c>
      <c r="G149" s="15">
        <f t="shared" si="68"/>
        <v>1.359182304003079</v>
      </c>
      <c r="H149" s="15">
        <f t="shared" si="69"/>
        <v>1.9581056445503795</v>
      </c>
      <c r="I149" s="15">
        <f t="shared" si="70"/>
        <v>2.5624689096716233</v>
      </c>
      <c r="J149" s="15">
        <f t="shared" si="71"/>
        <v>1.5262755945800111</v>
      </c>
      <c r="K149" s="15">
        <f t="shared" si="72"/>
        <v>2.1988285516111574</v>
      </c>
      <c r="L149" s="14">
        <v>1.57</v>
      </c>
      <c r="M149" s="16">
        <f t="shared" si="73"/>
        <v>1.49935E-3</v>
      </c>
      <c r="N149" s="14">
        <v>2.56</v>
      </c>
      <c r="O149" s="15">
        <f t="shared" si="74"/>
        <v>3.9569812465606464</v>
      </c>
      <c r="P149" s="15">
        <f t="shared" si="75"/>
        <v>1445.2874003062761</v>
      </c>
      <c r="Q149" s="17">
        <f t="shared" si="76"/>
        <v>7.7590907909599984</v>
      </c>
      <c r="R149" s="17">
        <f t="shared" si="77"/>
        <v>13.433494677734645</v>
      </c>
      <c r="S149" s="17">
        <f t="shared" si="78"/>
        <v>9.5392620791873153</v>
      </c>
      <c r="T149" s="18">
        <f t="shared" si="79"/>
        <v>-1.7801712882273169</v>
      </c>
    </row>
    <row r="150" spans="1:20" x14ac:dyDescent="0.25">
      <c r="A150" s="19" t="s">
        <v>165</v>
      </c>
      <c r="B150" s="14">
        <v>0.91</v>
      </c>
      <c r="C150" s="15">
        <f t="shared" si="64"/>
        <v>0.45363333634945185</v>
      </c>
      <c r="D150" s="15">
        <f t="shared" si="65"/>
        <v>0.64217905769019379</v>
      </c>
      <c r="E150" s="15">
        <f t="shared" si="66"/>
        <v>0.92515509801131413</v>
      </c>
      <c r="F150" s="15">
        <f t="shared" si="67"/>
        <v>0.94150315091395675</v>
      </c>
      <c r="G150" s="15">
        <f t="shared" si="68"/>
        <v>0.92515509801131413</v>
      </c>
      <c r="H150" s="15">
        <f t="shared" si="69"/>
        <v>1.3328244593570062</v>
      </c>
      <c r="I150" s="15">
        <f t="shared" si="70"/>
        <v>1.1872229255399287</v>
      </c>
      <c r="J150" s="15">
        <f t="shared" si="71"/>
        <v>1.0388905470128518</v>
      </c>
      <c r="K150" s="15">
        <f t="shared" si="72"/>
        <v>1.4966774053668728</v>
      </c>
      <c r="L150" s="14">
        <v>0.6</v>
      </c>
      <c r="M150" s="16">
        <f t="shared" si="73"/>
        <v>5.7299999999999994E-4</v>
      </c>
      <c r="N150" s="14">
        <v>1.64</v>
      </c>
      <c r="O150" s="15">
        <f t="shared" si="74"/>
        <v>2.200940934448878</v>
      </c>
      <c r="P150" s="15">
        <f t="shared" si="75"/>
        <v>803.89367630745267</v>
      </c>
      <c r="Q150" s="17">
        <f t="shared" si="76"/>
        <v>14.242780418198439</v>
      </c>
      <c r="R150" s="17">
        <f t="shared" si="77"/>
        <v>23.523960502015793</v>
      </c>
      <c r="S150" s="17">
        <f t="shared" si="78"/>
        <v>16.234015915420965</v>
      </c>
      <c r="T150" s="18">
        <f t="shared" si="79"/>
        <v>-1.9912354972225259</v>
      </c>
    </row>
    <row r="151" spans="1:20" x14ac:dyDescent="0.25">
      <c r="A151" s="13" t="s">
        <v>166</v>
      </c>
      <c r="B151" s="14">
        <v>0.96</v>
      </c>
      <c r="C151" s="15">
        <f t="shared" si="64"/>
        <v>0.58485297804473524</v>
      </c>
      <c r="D151" s="15">
        <f t="shared" si="65"/>
        <v>0.72916700795854295</v>
      </c>
      <c r="E151" s="15">
        <f t="shared" si="66"/>
        <v>1.050474266695794</v>
      </c>
      <c r="F151" s="15">
        <f t="shared" si="67"/>
        <v>1.2138458034890729</v>
      </c>
      <c r="G151" s="15">
        <f t="shared" si="68"/>
        <v>1.050474266695794</v>
      </c>
      <c r="H151" s="15">
        <f t="shared" si="69"/>
        <v>1.5133654882158436</v>
      </c>
      <c r="I151" s="15">
        <f t="shared" si="70"/>
        <v>1.5306433808253548</v>
      </c>
      <c r="J151" s="15">
        <f t="shared" si="71"/>
        <v>1.1796160318376927</v>
      </c>
      <c r="K151" s="15">
        <f t="shared" si="72"/>
        <v>1.6994135397000236</v>
      </c>
      <c r="L151" s="14">
        <v>6.86</v>
      </c>
      <c r="M151" s="16">
        <f t="shared" si="73"/>
        <v>6.5513000000000004E-3</v>
      </c>
      <c r="N151" s="14">
        <v>1.94</v>
      </c>
      <c r="O151" s="15">
        <f t="shared" si="74"/>
        <v>2.7484645531181431</v>
      </c>
      <c r="P151" s="15">
        <f t="shared" si="75"/>
        <v>1003.8766780264018</v>
      </c>
      <c r="Q151" s="17">
        <f t="shared" si="76"/>
        <v>11.654210982710676</v>
      </c>
      <c r="R151" s="17">
        <f t="shared" si="77"/>
        <v>19.8774087454957</v>
      </c>
      <c r="S151" s="17">
        <f t="shared" si="78"/>
        <v>13.991905004112256</v>
      </c>
      <c r="T151" s="18">
        <f t="shared" si="79"/>
        <v>-2.33769402140158</v>
      </c>
    </row>
    <row r="152" spans="1:20" x14ac:dyDescent="0.25">
      <c r="A152" s="19" t="s">
        <v>167</v>
      </c>
      <c r="B152" s="14">
        <v>1.125</v>
      </c>
      <c r="C152" s="15">
        <f t="shared" si="64"/>
        <v>1.2423181503636154</v>
      </c>
      <c r="D152" s="15">
        <f t="shared" si="65"/>
        <v>1.0627229821050244</v>
      </c>
      <c r="E152" s="15">
        <f t="shared" si="66"/>
        <v>1.531011596990705</v>
      </c>
      <c r="F152" s="15">
        <f t="shared" si="67"/>
        <v>2.5783961611320323</v>
      </c>
      <c r="G152" s="15">
        <f t="shared" si="68"/>
        <v>1.531011596990705</v>
      </c>
      <c r="H152" s="15">
        <f t="shared" si="69"/>
        <v>2.205651472293447</v>
      </c>
      <c r="I152" s="15">
        <f t="shared" si="70"/>
        <v>3.2513231959431295</v>
      </c>
      <c r="J152" s="15">
        <f t="shared" si="71"/>
        <v>1.7192290016016771</v>
      </c>
      <c r="K152" s="15">
        <f t="shared" si="72"/>
        <v>2.4768068289265566</v>
      </c>
      <c r="L152" s="14">
        <v>0.7</v>
      </c>
      <c r="M152" s="16">
        <f t="shared" si="73"/>
        <v>6.6849999999999993E-4</v>
      </c>
      <c r="N152" s="14">
        <v>3.1669999999999998</v>
      </c>
      <c r="O152" s="15">
        <f t="shared" si="74"/>
        <v>5.3121072953104278</v>
      </c>
      <c r="P152" s="15">
        <f t="shared" si="75"/>
        <v>1940.2471896121338</v>
      </c>
      <c r="Q152" s="17">
        <f t="shared" si="76"/>
        <v>6.4295124382285884</v>
      </c>
      <c r="R152" s="17">
        <f t="shared" si="77"/>
        <v>11.908649635529896</v>
      </c>
      <c r="S152" s="17">
        <f t="shared" si="78"/>
        <v>8.7692900961453706</v>
      </c>
      <c r="T152" s="18">
        <f t="shared" si="79"/>
        <v>-2.3397776579167822</v>
      </c>
    </row>
    <row r="153" spans="1:20" x14ac:dyDescent="0.25">
      <c r="A153" s="13" t="s">
        <v>168</v>
      </c>
      <c r="B153" s="14">
        <v>1.07</v>
      </c>
      <c r="C153" s="15">
        <f t="shared" si="64"/>
        <v>0.97910956382301273</v>
      </c>
      <c r="D153" s="15">
        <f t="shared" si="65"/>
        <v>0.94345090146518273</v>
      </c>
      <c r="E153" s="15">
        <f t="shared" si="66"/>
        <v>1.359182304003079</v>
      </c>
      <c r="F153" s="15">
        <f t="shared" si="67"/>
        <v>2.0321141890666303</v>
      </c>
      <c r="G153" s="15">
        <f t="shared" si="68"/>
        <v>1.359182304003079</v>
      </c>
      <c r="H153" s="15">
        <f t="shared" si="69"/>
        <v>1.9581056445503795</v>
      </c>
      <c r="I153" s="15">
        <f t="shared" si="70"/>
        <v>2.5624689096716233</v>
      </c>
      <c r="J153" s="15">
        <f t="shared" si="71"/>
        <v>1.5262755945800111</v>
      </c>
      <c r="K153" s="15">
        <f t="shared" si="72"/>
        <v>2.1988285516111574</v>
      </c>
      <c r="L153" s="14">
        <v>2.1</v>
      </c>
      <c r="M153" s="16">
        <f t="shared" si="73"/>
        <v>2.0054999999999999E-3</v>
      </c>
      <c r="N153" s="14">
        <v>2.7</v>
      </c>
      <c r="O153" s="15">
        <f t="shared" si="74"/>
        <v>4.2849636241442939</v>
      </c>
      <c r="P153" s="15">
        <f t="shared" si="75"/>
        <v>1565.0829637187032</v>
      </c>
      <c r="Q153" s="17">
        <f t="shared" si="76"/>
        <v>7.7590907909599984</v>
      </c>
      <c r="R153" s="17">
        <f t="shared" si="77"/>
        <v>13.968755763111474</v>
      </c>
      <c r="S153" s="17">
        <f t="shared" si="78"/>
        <v>10.136362459820344</v>
      </c>
      <c r="T153" s="18">
        <f t="shared" si="79"/>
        <v>-2.3772716688603452</v>
      </c>
    </row>
    <row r="154" spans="1:20" x14ac:dyDescent="0.25">
      <c r="A154" s="13" t="s">
        <v>169</v>
      </c>
      <c r="B154" s="14">
        <v>1.05</v>
      </c>
      <c r="C154" s="15">
        <f t="shared" si="64"/>
        <v>0.89517412268658092</v>
      </c>
      <c r="D154" s="15">
        <f t="shared" si="65"/>
        <v>0.90210567950091125</v>
      </c>
      <c r="E154" s="15">
        <f t="shared" si="66"/>
        <v>1.2996183203748424</v>
      </c>
      <c r="F154" s="15">
        <f t="shared" si="67"/>
        <v>1.8579085565193192</v>
      </c>
      <c r="G154" s="15">
        <f t="shared" si="68"/>
        <v>1.2996183203748424</v>
      </c>
      <c r="H154" s="15">
        <f t="shared" si="69"/>
        <v>1.8722948065113254</v>
      </c>
      <c r="I154" s="15">
        <f t="shared" si="70"/>
        <v>2.3427979287327036</v>
      </c>
      <c r="J154" s="15">
        <f t="shared" si="71"/>
        <v>1.4593890155979359</v>
      </c>
      <c r="K154" s="15">
        <f t="shared" si="72"/>
        <v>2.1024684184165676</v>
      </c>
      <c r="L154" s="14">
        <v>6.81</v>
      </c>
      <c r="M154" s="16">
        <f t="shared" si="73"/>
        <v>6.5035499999999994E-3</v>
      </c>
      <c r="N154" s="14">
        <v>2.61</v>
      </c>
      <c r="O154" s="15">
        <f t="shared" si="74"/>
        <v>4.1022798202615931</v>
      </c>
      <c r="P154" s="15">
        <f t="shared" si="75"/>
        <v>1498.3577043505468</v>
      </c>
      <c r="Q154" s="17">
        <f t="shared" si="76"/>
        <v>8.3279887242787858</v>
      </c>
      <c r="R154" s="17">
        <f t="shared" si="77"/>
        <v>15.109777056458082</v>
      </c>
      <c r="S154" s="17">
        <f t="shared" si="78"/>
        <v>11.009345795038259</v>
      </c>
      <c r="T154" s="18">
        <f t="shared" si="79"/>
        <v>-2.6813570707594732</v>
      </c>
    </row>
    <row r="155" spans="1:20" x14ac:dyDescent="0.25">
      <c r="A155" s="13" t="s">
        <v>170</v>
      </c>
      <c r="B155" s="14">
        <v>0.98</v>
      </c>
      <c r="C155" s="15">
        <f t="shared" si="64"/>
        <v>0.64503340766062633</v>
      </c>
      <c r="D155" s="15">
        <f t="shared" si="65"/>
        <v>0.76576367566254133</v>
      </c>
      <c r="E155" s="15">
        <f t="shared" si="66"/>
        <v>1.1031972468228008</v>
      </c>
      <c r="F155" s="15">
        <f t="shared" si="67"/>
        <v>1.3387485819371487</v>
      </c>
      <c r="G155" s="15">
        <f t="shared" si="68"/>
        <v>1.1031972468228008</v>
      </c>
      <c r="H155" s="15">
        <f t="shared" si="69"/>
        <v>1.5893208362807461</v>
      </c>
      <c r="I155" s="15">
        <f t="shared" si="70"/>
        <v>1.6881441198226075</v>
      </c>
      <c r="J155" s="15">
        <f t="shared" si="71"/>
        <v>1.2388205974094904</v>
      </c>
      <c r="K155" s="15">
        <f t="shared" si="72"/>
        <v>1.7847065822064301</v>
      </c>
      <c r="L155" s="14">
        <v>4.8499999999999996</v>
      </c>
      <c r="M155" s="16">
        <f t="shared" si="73"/>
        <v>4.6317499999999996E-3</v>
      </c>
      <c r="N155" s="14">
        <v>2.19</v>
      </c>
      <c r="O155" s="15">
        <f t="shared" si="74"/>
        <v>3.2660983210933399</v>
      </c>
      <c r="P155" s="15">
        <f t="shared" si="75"/>
        <v>1192.9424117793424</v>
      </c>
      <c r="Q155" s="17">
        <f t="shared" si="76"/>
        <v>10.78703818649473</v>
      </c>
      <c r="R155" s="17">
        <f t="shared" si="77"/>
        <v>19.410557678604512</v>
      </c>
      <c r="S155" s="17">
        <f t="shared" si="78"/>
        <v>14.081537635882546</v>
      </c>
      <c r="T155" s="18">
        <f t="shared" si="79"/>
        <v>-3.2944994493878159</v>
      </c>
    </row>
    <row r="156" spans="1:20" x14ac:dyDescent="0.25">
      <c r="A156" s="13" t="s">
        <v>171</v>
      </c>
      <c r="B156" s="14">
        <v>1.1000000000000001</v>
      </c>
      <c r="C156" s="15">
        <f t="shared" si="64"/>
        <v>1.1165382439348628</v>
      </c>
      <c r="D156" s="15">
        <f t="shared" si="65"/>
        <v>1.007489338511089</v>
      </c>
      <c r="E156" s="15">
        <f t="shared" si="66"/>
        <v>1.4514392622333776</v>
      </c>
      <c r="F156" s="15">
        <f t="shared" si="67"/>
        <v>2.3173435251478289</v>
      </c>
      <c r="G156" s="15">
        <f t="shared" si="68"/>
        <v>1.4514392622333776</v>
      </c>
      <c r="H156" s="15">
        <f t="shared" si="69"/>
        <v>2.091015608230562</v>
      </c>
      <c r="I156" s="15">
        <f t="shared" si="70"/>
        <v>2.9221393011125958</v>
      </c>
      <c r="J156" s="15">
        <f t="shared" si="71"/>
        <v>1.6298743122519366</v>
      </c>
      <c r="K156" s="15">
        <f t="shared" si="72"/>
        <v>2.3480780181794914</v>
      </c>
      <c r="L156" s="14">
        <v>10.35</v>
      </c>
      <c r="M156" s="16">
        <f t="shared" si="73"/>
        <v>9.8842499999999989E-3</v>
      </c>
      <c r="N156" s="14">
        <v>3.29</v>
      </c>
      <c r="O156" s="15">
        <f t="shared" si="74"/>
        <v>5.6644141978103564</v>
      </c>
      <c r="P156" s="15">
        <f t="shared" si="75"/>
        <v>2068.9272857502328</v>
      </c>
      <c r="Q156" s="17">
        <f t="shared" si="76"/>
        <v>6.9948342946823638</v>
      </c>
      <c r="R156" s="17">
        <f t="shared" si="77"/>
        <v>13.763576243968879</v>
      </c>
      <c r="S156" s="17">
        <f t="shared" si="78"/>
        <v>10.429689759864695</v>
      </c>
      <c r="T156" s="18">
        <f t="shared" si="79"/>
        <v>-3.4348554651823315</v>
      </c>
    </row>
    <row r="157" spans="1:20" x14ac:dyDescent="0.25">
      <c r="A157" s="19" t="s">
        <v>172</v>
      </c>
      <c r="B157" s="14">
        <v>1</v>
      </c>
      <c r="C157" s="15">
        <f t="shared" si="64"/>
        <v>0.71</v>
      </c>
      <c r="D157" s="15">
        <f t="shared" si="65"/>
        <v>0.8034018580103891</v>
      </c>
      <c r="E157" s="15">
        <f t="shared" si="66"/>
        <v>1.1574206847596227</v>
      </c>
      <c r="F157" s="15">
        <f t="shared" si="67"/>
        <v>1.4735849056603774</v>
      </c>
      <c r="G157" s="15">
        <f t="shared" si="68"/>
        <v>1.1574206847596227</v>
      </c>
      <c r="H157" s="15">
        <f t="shared" si="69"/>
        <v>1.6674378185121284</v>
      </c>
      <c r="I157" s="15">
        <f t="shared" si="70"/>
        <v>1.8581709270237761</v>
      </c>
      <c r="J157" s="15">
        <f t="shared" si="71"/>
        <v>1.2997100820161172</v>
      </c>
      <c r="K157" s="15">
        <f t="shared" si="72"/>
        <v>1.872427002896758</v>
      </c>
      <c r="L157" s="14">
        <v>1.018</v>
      </c>
      <c r="M157" s="16">
        <f t="shared" si="73"/>
        <v>9.7219000000000005E-4</v>
      </c>
      <c r="N157" s="14">
        <v>2.68</v>
      </c>
      <c r="O157" s="15">
        <f t="shared" si="74"/>
        <v>4.3852179710302757</v>
      </c>
      <c r="P157" s="15">
        <f t="shared" si="75"/>
        <v>1601.7008639188082</v>
      </c>
      <c r="Q157" s="17">
        <f t="shared" si="76"/>
        <v>10</v>
      </c>
      <c r="R157" s="17">
        <f t="shared" si="77"/>
        <v>19.942350357140306</v>
      </c>
      <c r="S157" s="17">
        <f t="shared" si="78"/>
        <v>15.201308974431464</v>
      </c>
      <c r="T157" s="18">
        <f t="shared" si="79"/>
        <v>-5.2013089744314644</v>
      </c>
    </row>
    <row r="158" spans="1:20" x14ac:dyDescent="0.25">
      <c r="A158" s="13" t="s">
        <v>173</v>
      </c>
      <c r="B158" s="14">
        <v>0.93</v>
      </c>
      <c r="C158" s="15">
        <f t="shared" si="64"/>
        <v>0.50298189683776506</v>
      </c>
      <c r="D158" s="15">
        <f t="shared" si="65"/>
        <v>0.67620726841147871</v>
      </c>
      <c r="E158" s="15">
        <f t="shared" si="66"/>
        <v>0.97417783123190993</v>
      </c>
      <c r="F158" s="15">
        <f t="shared" si="67"/>
        <v>1.0439246915500784</v>
      </c>
      <c r="G158" s="15">
        <f t="shared" si="68"/>
        <v>0.97417783123190993</v>
      </c>
      <c r="H158" s="15">
        <f t="shared" si="69"/>
        <v>1.4034490476464654</v>
      </c>
      <c r="I158" s="15">
        <f t="shared" si="70"/>
        <v>1.3163751232721228</v>
      </c>
      <c r="J158" s="15">
        <f t="shared" si="71"/>
        <v>1.0939399697972971</v>
      </c>
      <c r="K158" s="15">
        <f t="shared" si="72"/>
        <v>1.5759843424613236</v>
      </c>
      <c r="L158" s="14">
        <v>0.82</v>
      </c>
      <c r="M158" s="16">
        <f t="shared" si="73"/>
        <v>7.8310000000000001E-4</v>
      </c>
      <c r="N158" s="14">
        <v>2.08</v>
      </c>
      <c r="O158" s="15">
        <f t="shared" si="74"/>
        <v>3.1093582133901299</v>
      </c>
      <c r="P158" s="15">
        <f t="shared" si="75"/>
        <v>1135.6930874407449</v>
      </c>
      <c r="Q158" s="17">
        <f t="shared" si="76"/>
        <v>13.127709051782778</v>
      </c>
      <c r="R158" s="17">
        <f t="shared" si="77"/>
        <v>24.843353985232763</v>
      </c>
      <c r="S158" s="17">
        <f t="shared" si="78"/>
        <v>18.488561140016895</v>
      </c>
      <c r="T158" s="18">
        <f t="shared" si="79"/>
        <v>-5.3608520882341164</v>
      </c>
    </row>
    <row r="159" spans="1:20" x14ac:dyDescent="0.25">
      <c r="A159" s="19" t="s">
        <v>174</v>
      </c>
      <c r="B159" s="14">
        <v>1.01</v>
      </c>
      <c r="C159" s="15">
        <f t="shared" si="64"/>
        <v>0.74436316563201776</v>
      </c>
      <c r="D159" s="15">
        <f t="shared" si="65"/>
        <v>0.82261399631795584</v>
      </c>
      <c r="E159" s="15">
        <f t="shared" si="66"/>
        <v>1.1850986469823004</v>
      </c>
      <c r="F159" s="15">
        <f t="shared" si="67"/>
        <v>1.5449046833872071</v>
      </c>
      <c r="G159" s="15">
        <f t="shared" si="68"/>
        <v>1.1850986469823004</v>
      </c>
      <c r="H159" s="15">
        <f t="shared" si="69"/>
        <v>1.70731206782972</v>
      </c>
      <c r="I159" s="15">
        <f t="shared" si="70"/>
        <v>1.9481042162321114</v>
      </c>
      <c r="J159" s="15">
        <f t="shared" si="71"/>
        <v>1.33079067961054</v>
      </c>
      <c r="K159" s="15">
        <f t="shared" si="72"/>
        <v>1.9172032580071987</v>
      </c>
      <c r="L159" s="14">
        <v>17.100000000000001</v>
      </c>
      <c r="M159" s="16">
        <f t="shared" si="73"/>
        <v>1.6330500000000001E-2</v>
      </c>
      <c r="N159" s="14">
        <v>2.87</v>
      </c>
      <c r="O159" s="15">
        <f t="shared" si="74"/>
        <v>4.7993146901737482</v>
      </c>
      <c r="P159" s="15">
        <f t="shared" si="75"/>
        <v>1752.9496905859614</v>
      </c>
      <c r="Q159" s="17">
        <f t="shared" si="76"/>
        <v>9.6337383834828891</v>
      </c>
      <c r="R159" s="17">
        <f t="shared" si="77"/>
        <v>19.747419849823451</v>
      </c>
      <c r="S159" s="17">
        <f t="shared" si="78"/>
        <v>15.229070000392374</v>
      </c>
      <c r="T159" s="18">
        <f t="shared" si="79"/>
        <v>-5.5953316169094851</v>
      </c>
    </row>
    <row r="160" spans="1:20" x14ac:dyDescent="0.25">
      <c r="A160" s="19" t="s">
        <v>175</v>
      </c>
      <c r="B160" s="14">
        <v>1.05</v>
      </c>
      <c r="C160" s="15">
        <f t="shared" si="64"/>
        <v>0.89517412268658092</v>
      </c>
      <c r="D160" s="15">
        <f t="shared" si="65"/>
        <v>0.90210567950091125</v>
      </c>
      <c r="E160" s="15">
        <f t="shared" si="66"/>
        <v>1.2996183203748424</v>
      </c>
      <c r="F160" s="15">
        <f t="shared" si="67"/>
        <v>1.8579085565193192</v>
      </c>
      <c r="G160" s="15">
        <f t="shared" si="68"/>
        <v>1.2996183203748424</v>
      </c>
      <c r="H160" s="15">
        <f t="shared" si="69"/>
        <v>1.8722948065113254</v>
      </c>
      <c r="I160" s="15">
        <f t="shared" si="70"/>
        <v>2.3427979287327036</v>
      </c>
      <c r="J160" s="15">
        <f t="shared" si="71"/>
        <v>1.4593890155979359</v>
      </c>
      <c r="K160" s="15">
        <f t="shared" si="72"/>
        <v>2.1024684184165676</v>
      </c>
      <c r="L160" s="14">
        <v>6.17</v>
      </c>
      <c r="M160" s="16">
        <f t="shared" si="73"/>
        <v>5.8923500000000002E-3</v>
      </c>
      <c r="N160" s="14">
        <v>3.4</v>
      </c>
      <c r="O160" s="15">
        <f t="shared" si="74"/>
        <v>6.1011057670202709</v>
      </c>
      <c r="P160" s="15">
        <f t="shared" si="75"/>
        <v>2228.4288814041538</v>
      </c>
      <c r="Q160" s="17">
        <f t="shared" si="76"/>
        <v>8.3279887242787858</v>
      </c>
      <c r="R160" s="17">
        <f t="shared" si="77"/>
        <v>17.858103613524172</v>
      </c>
      <c r="S160" s="17">
        <f t="shared" si="78"/>
        <v>14.02006754596966</v>
      </c>
      <c r="T160" s="18">
        <f t="shared" si="79"/>
        <v>-5.692078821690874</v>
      </c>
    </row>
    <row r="161" spans="1:20" x14ac:dyDescent="0.25">
      <c r="A161" s="13" t="s">
        <v>176</v>
      </c>
      <c r="B161" s="14">
        <v>1</v>
      </c>
      <c r="C161" s="15">
        <f t="shared" si="64"/>
        <v>0.71</v>
      </c>
      <c r="D161" s="15">
        <f t="shared" si="65"/>
        <v>0.8034018580103891</v>
      </c>
      <c r="E161" s="15">
        <f t="shared" si="66"/>
        <v>1.1574206847596227</v>
      </c>
      <c r="F161" s="15">
        <f t="shared" si="67"/>
        <v>1.4735849056603774</v>
      </c>
      <c r="G161" s="15">
        <f t="shared" si="68"/>
        <v>1.1574206847596227</v>
      </c>
      <c r="H161" s="15">
        <f t="shared" si="69"/>
        <v>1.6674378185121284</v>
      </c>
      <c r="I161" s="15">
        <f t="shared" si="70"/>
        <v>1.8581709270237761</v>
      </c>
      <c r="J161" s="15">
        <f t="shared" si="71"/>
        <v>1.2997100820161172</v>
      </c>
      <c r="K161" s="15">
        <f t="shared" si="72"/>
        <v>1.872427002896758</v>
      </c>
      <c r="L161" s="14">
        <v>4.74</v>
      </c>
      <c r="M161" s="16">
        <f t="shared" si="73"/>
        <v>4.5267000000000007E-3</v>
      </c>
      <c r="N161" s="14">
        <v>2.8</v>
      </c>
      <c r="O161" s="15">
        <f t="shared" si="74"/>
        <v>4.674727550702424</v>
      </c>
      <c r="P161" s="15">
        <f t="shared" si="75"/>
        <v>1707.4442378940603</v>
      </c>
      <c r="Q161" s="17">
        <f t="shared" si="76"/>
        <v>10</v>
      </c>
      <c r="R161" s="17">
        <f t="shared" si="77"/>
        <v>20.485107460281409</v>
      </c>
      <c r="S161" s="17">
        <f t="shared" si="78"/>
        <v>15.793804311985909</v>
      </c>
      <c r="T161" s="18">
        <f t="shared" si="79"/>
        <v>-5.7938043119859088</v>
      </c>
    </row>
    <row r="162" spans="1:20" x14ac:dyDescent="0.25">
      <c r="A162" s="13" t="s">
        <v>177</v>
      </c>
      <c r="B162" s="14">
        <v>0.99</v>
      </c>
      <c r="C162" s="15">
        <f t="shared" si="64"/>
        <v>0.67690157258718875</v>
      </c>
      <c r="D162" s="15">
        <f t="shared" si="65"/>
        <v>0.78445208010964784</v>
      </c>
      <c r="E162" s="15">
        <f t="shared" si="66"/>
        <v>1.1301206919910785</v>
      </c>
      <c r="F162" s="15">
        <f t="shared" si="67"/>
        <v>1.4048900563130335</v>
      </c>
      <c r="G162" s="15">
        <f t="shared" si="68"/>
        <v>1.1301206919910785</v>
      </c>
      <c r="H162" s="15">
        <f t="shared" si="69"/>
        <v>1.628108090793609</v>
      </c>
      <c r="I162" s="15">
        <f t="shared" si="70"/>
        <v>1.7715476375185752</v>
      </c>
      <c r="J162" s="15">
        <f t="shared" si="71"/>
        <v>1.2690539201663631</v>
      </c>
      <c r="K162" s="15">
        <f t="shared" si="72"/>
        <v>1.8282622110351672</v>
      </c>
      <c r="L162" s="14">
        <v>4.4000000000000004</v>
      </c>
      <c r="M162" s="16">
        <f t="shared" si="73"/>
        <v>4.202E-3</v>
      </c>
      <c r="N162" s="14">
        <v>2.8</v>
      </c>
      <c r="O162" s="15">
        <f t="shared" si="74"/>
        <v>4.6989381732156428</v>
      </c>
      <c r="P162" s="15">
        <f t="shared" si="75"/>
        <v>1716.2871677670134</v>
      </c>
      <c r="Q162" s="17">
        <f t="shared" si="76"/>
        <v>10.384079879050104</v>
      </c>
      <c r="R162" s="17">
        <f t="shared" si="77"/>
        <v>21.576955706151868</v>
      </c>
      <c r="S162" s="17">
        <f t="shared" si="78"/>
        <v>16.732486949326965</v>
      </c>
      <c r="T162" s="18">
        <f t="shared" si="79"/>
        <v>-6.3484070702768616</v>
      </c>
    </row>
    <row r="163" spans="1:20" x14ac:dyDescent="0.25">
      <c r="A163" s="19" t="s">
        <v>178</v>
      </c>
      <c r="B163" s="14">
        <v>1.08</v>
      </c>
      <c r="C163" s="15">
        <f t="shared" si="64"/>
        <v>1.023342915379138</v>
      </c>
      <c r="D163" s="15">
        <f t="shared" si="65"/>
        <v>0.96452669286741977</v>
      </c>
      <c r="E163" s="15">
        <f t="shared" si="66"/>
        <v>1.3895451375880525</v>
      </c>
      <c r="F163" s="15">
        <f t="shared" si="67"/>
        <v>2.1239192583340603</v>
      </c>
      <c r="G163" s="15">
        <f t="shared" si="68"/>
        <v>1.3895451375880525</v>
      </c>
      <c r="H163" s="15">
        <f t="shared" si="69"/>
        <v>2.0018478531210597</v>
      </c>
      <c r="I163" s="15">
        <f t="shared" si="70"/>
        <v>2.6782338784975583</v>
      </c>
      <c r="J163" s="15">
        <f t="shared" si="71"/>
        <v>1.5603711325711638</v>
      </c>
      <c r="K163" s="15">
        <f t="shared" si="72"/>
        <v>2.2479482798461619</v>
      </c>
      <c r="L163" s="14">
        <v>3.1</v>
      </c>
      <c r="M163" s="16">
        <f t="shared" si="73"/>
        <v>2.9605E-3</v>
      </c>
      <c r="N163" s="14">
        <v>4.17</v>
      </c>
      <c r="O163" s="15">
        <f t="shared" si="74"/>
        <v>8.1827215771338633</v>
      </c>
      <c r="P163" s="15">
        <f t="shared" si="75"/>
        <v>2988.7390560481435</v>
      </c>
      <c r="Q163" s="17">
        <f t="shared" si="76"/>
        <v>7.4930894471078489</v>
      </c>
      <c r="R163" s="17">
        <f t="shared" si="77"/>
        <v>17.301985554603277</v>
      </c>
      <c r="S163" s="17">
        <f t="shared" si="78"/>
        <v>13.945330458186652</v>
      </c>
      <c r="T163" s="18">
        <f t="shared" si="79"/>
        <v>-6.4522410110788027</v>
      </c>
    </row>
    <row r="164" spans="1:20" x14ac:dyDescent="0.25">
      <c r="A164" s="13" t="s">
        <v>179</v>
      </c>
      <c r="B164" s="14">
        <v>1.04</v>
      </c>
      <c r="C164" s="15">
        <f t="shared" si="64"/>
        <v>0.85539500595041307</v>
      </c>
      <c r="D164" s="15">
        <f t="shared" si="65"/>
        <v>0.8818343515600221</v>
      </c>
      <c r="E164" s="15">
        <f t="shared" si="66"/>
        <v>1.2704144368732093</v>
      </c>
      <c r="F164" s="15">
        <f t="shared" si="67"/>
        <v>1.775348125557461</v>
      </c>
      <c r="G164" s="15">
        <f t="shared" si="68"/>
        <v>1.2704144368732093</v>
      </c>
      <c r="H164" s="15">
        <f t="shared" si="69"/>
        <v>1.8302222390868381</v>
      </c>
      <c r="I164" s="15">
        <f t="shared" si="70"/>
        <v>2.2386903256033626</v>
      </c>
      <c r="J164" s="15">
        <f t="shared" si="71"/>
        <v>1.4265949051064861</v>
      </c>
      <c r="K164" s="15">
        <f t="shared" si="72"/>
        <v>2.0552235913818189</v>
      </c>
      <c r="L164" s="14">
        <v>2.06</v>
      </c>
      <c r="M164" s="16">
        <f t="shared" si="73"/>
        <v>1.9673E-3</v>
      </c>
      <c r="N164" s="14">
        <v>3.78</v>
      </c>
      <c r="O164" s="15">
        <f t="shared" si="74"/>
        <v>7.1996379065954512</v>
      </c>
      <c r="P164" s="15">
        <f t="shared" si="75"/>
        <v>2629.6677453839884</v>
      </c>
      <c r="Q164" s="17">
        <f t="shared" si="76"/>
        <v>8.632269242437042</v>
      </c>
      <c r="R164" s="17">
        <f t="shared" si="77"/>
        <v>19.844742426446956</v>
      </c>
      <c r="S164" s="17">
        <f t="shared" si="78"/>
        <v>15.971282184346927</v>
      </c>
      <c r="T164" s="18">
        <f t="shared" si="79"/>
        <v>-7.3390129419098855</v>
      </c>
    </row>
    <row r="165" spans="1:20" x14ac:dyDescent="0.25">
      <c r="A165" s="19" t="s">
        <v>180</v>
      </c>
      <c r="B165" s="14">
        <v>1.03</v>
      </c>
      <c r="C165" s="15">
        <f t="shared" si="64"/>
        <v>0.81702466218936354</v>
      </c>
      <c r="D165" s="15">
        <f t="shared" si="65"/>
        <v>0.86182927131736564</v>
      </c>
      <c r="E165" s="15">
        <f t="shared" si="66"/>
        <v>1.2415941230510983</v>
      </c>
      <c r="F165" s="15">
        <f t="shared" si="67"/>
        <v>1.6957115630345285</v>
      </c>
      <c r="G165" s="15">
        <f t="shared" si="68"/>
        <v>1.2415941230510983</v>
      </c>
      <c r="H165" s="15">
        <f t="shared" si="69"/>
        <v>1.7887022612247214</v>
      </c>
      <c r="I165" s="15">
        <f t="shared" si="70"/>
        <v>2.138269681608024</v>
      </c>
      <c r="J165" s="15">
        <f t="shared" si="71"/>
        <v>1.3942315190579244</v>
      </c>
      <c r="K165" s="15">
        <f t="shared" si="72"/>
        <v>2.0085992874074288</v>
      </c>
      <c r="L165" s="14">
        <v>0.76</v>
      </c>
      <c r="M165" s="16">
        <f t="shared" si="73"/>
        <v>7.2579999999999997E-4</v>
      </c>
      <c r="N165" s="14">
        <v>3.73</v>
      </c>
      <c r="O165" s="15">
        <f t="shared" si="74"/>
        <v>7.0956416492456729</v>
      </c>
      <c r="P165" s="15">
        <f t="shared" si="75"/>
        <v>2591.683112386982</v>
      </c>
      <c r="Q165" s="17">
        <f t="shared" si="76"/>
        <v>8.9507702012366543</v>
      </c>
      <c r="R165" s="17">
        <f t="shared" si="77"/>
        <v>20.679239404103143</v>
      </c>
      <c r="S165" s="17">
        <f t="shared" si="78"/>
        <v>16.670431088505268</v>
      </c>
      <c r="T165" s="18">
        <f t="shared" si="79"/>
        <v>-7.7196608872686134</v>
      </c>
    </row>
    <row r="166" spans="1:20" x14ac:dyDescent="0.25">
      <c r="A166" s="13" t="s">
        <v>181</v>
      </c>
      <c r="B166" s="14">
        <v>1</v>
      </c>
      <c r="C166" s="15">
        <f t="shared" si="64"/>
        <v>0.71</v>
      </c>
      <c r="D166" s="15">
        <f t="shared" si="65"/>
        <v>0.8034018580103891</v>
      </c>
      <c r="E166" s="15">
        <f t="shared" si="66"/>
        <v>1.1574206847596227</v>
      </c>
      <c r="F166" s="15">
        <f t="shared" si="67"/>
        <v>1.4735849056603774</v>
      </c>
      <c r="G166" s="15">
        <f t="shared" si="68"/>
        <v>1.1574206847596227</v>
      </c>
      <c r="H166" s="15">
        <f t="shared" si="69"/>
        <v>1.6674378185121284</v>
      </c>
      <c r="I166" s="15">
        <f t="shared" si="70"/>
        <v>1.8581709270237761</v>
      </c>
      <c r="J166" s="15">
        <f t="shared" si="71"/>
        <v>1.2997100820161172</v>
      </c>
      <c r="K166" s="15">
        <f t="shared" si="72"/>
        <v>1.872427002896758</v>
      </c>
      <c r="L166" s="14">
        <v>2</v>
      </c>
      <c r="M166" s="16">
        <f t="shared" si="73"/>
        <v>1.91E-3</v>
      </c>
      <c r="N166" s="14">
        <v>3.3</v>
      </c>
      <c r="O166" s="15">
        <f t="shared" si="74"/>
        <v>5.9890309050665849</v>
      </c>
      <c r="P166" s="15">
        <f t="shared" si="75"/>
        <v>2187.4935380755701</v>
      </c>
      <c r="Q166" s="17">
        <f t="shared" si="76"/>
        <v>10</v>
      </c>
      <c r="R166" s="17">
        <f t="shared" si="77"/>
        <v>22.480625116712531</v>
      </c>
      <c r="S166" s="17">
        <f t="shared" si="78"/>
        <v>17.954988791529306</v>
      </c>
      <c r="T166" s="18">
        <f t="shared" si="79"/>
        <v>-7.9549887915293063</v>
      </c>
    </row>
    <row r="167" spans="1:20" x14ac:dyDescent="0.25">
      <c r="A167" s="13" t="s">
        <v>182</v>
      </c>
      <c r="B167" s="14">
        <v>0.99</v>
      </c>
      <c r="C167" s="15">
        <f t="shared" si="64"/>
        <v>0.67690157258718875</v>
      </c>
      <c r="D167" s="15">
        <f t="shared" si="65"/>
        <v>0.78445208010964784</v>
      </c>
      <c r="E167" s="15">
        <f t="shared" si="66"/>
        <v>1.1301206919910785</v>
      </c>
      <c r="F167" s="15">
        <f t="shared" si="67"/>
        <v>1.4048900563130335</v>
      </c>
      <c r="G167" s="15">
        <f t="shared" si="68"/>
        <v>1.1301206919910785</v>
      </c>
      <c r="H167" s="15">
        <f t="shared" si="69"/>
        <v>1.628108090793609</v>
      </c>
      <c r="I167" s="15">
        <f t="shared" si="70"/>
        <v>1.7715476375185752</v>
      </c>
      <c r="J167" s="15">
        <f t="shared" si="71"/>
        <v>1.2690539201663631</v>
      </c>
      <c r="K167" s="15">
        <f t="shared" si="72"/>
        <v>1.8282622110351672</v>
      </c>
      <c r="L167" s="14">
        <v>9.2799999999999994</v>
      </c>
      <c r="M167" s="16">
        <f t="shared" si="73"/>
        <v>8.8623999999999994E-3</v>
      </c>
      <c r="N167" s="14">
        <v>3.56</v>
      </c>
      <c r="O167" s="15">
        <f t="shared" si="74"/>
        <v>6.7208184553853245</v>
      </c>
      <c r="P167" s="15">
        <f t="shared" si="75"/>
        <v>2454.7789408294898</v>
      </c>
      <c r="Q167" s="17">
        <f t="shared" si="76"/>
        <v>10.384079879050104</v>
      </c>
      <c r="R167" s="17">
        <f t="shared" si="77"/>
        <v>24.572219896745651</v>
      </c>
      <c r="S167" s="17">
        <f t="shared" si="78"/>
        <v>19.963523237126015</v>
      </c>
      <c r="T167" s="18">
        <f t="shared" si="79"/>
        <v>-9.5794433580759115</v>
      </c>
    </row>
    <row r="168" spans="1:20" x14ac:dyDescent="0.25">
      <c r="A168" s="19" t="s">
        <v>183</v>
      </c>
      <c r="B168" s="14">
        <v>1.03</v>
      </c>
      <c r="C168" s="15">
        <f t="shared" si="64"/>
        <v>0.81702466218936354</v>
      </c>
      <c r="D168" s="15">
        <f t="shared" si="65"/>
        <v>0.86182927131736564</v>
      </c>
      <c r="E168" s="15">
        <f t="shared" si="66"/>
        <v>1.2415941230510983</v>
      </c>
      <c r="F168" s="15">
        <f t="shared" si="67"/>
        <v>1.6957115630345285</v>
      </c>
      <c r="G168" s="15">
        <f t="shared" si="68"/>
        <v>1.2415941230510983</v>
      </c>
      <c r="H168" s="15">
        <f t="shared" si="69"/>
        <v>1.7887022612247214</v>
      </c>
      <c r="I168" s="15">
        <f t="shared" si="70"/>
        <v>2.138269681608024</v>
      </c>
      <c r="J168" s="15">
        <f t="shared" si="71"/>
        <v>1.3942315190579244</v>
      </c>
      <c r="K168" s="15">
        <f t="shared" si="72"/>
        <v>2.0085992874074288</v>
      </c>
      <c r="L168" s="14">
        <v>3.92</v>
      </c>
      <c r="M168" s="16">
        <f t="shared" si="73"/>
        <v>3.7436000000000001E-3</v>
      </c>
      <c r="N168" s="14">
        <v>5.2569999999999997</v>
      </c>
      <c r="O168" s="15">
        <f t="shared" si="74"/>
        <v>11.854972438298622</v>
      </c>
      <c r="P168" s="15">
        <f t="shared" si="75"/>
        <v>4330.0286830885716</v>
      </c>
      <c r="Q168" s="17">
        <f t="shared" si="76"/>
        <v>8.9507702012366543</v>
      </c>
      <c r="R168" s="17">
        <f t="shared" si="77"/>
        <v>24.224225404098522</v>
      </c>
      <c r="S168" s="17">
        <f t="shared" si="78"/>
        <v>20.445947333771361</v>
      </c>
      <c r="T168" s="18">
        <f t="shared" si="79"/>
        <v>-11.495177132534707</v>
      </c>
    </row>
    <row r="169" spans="1:20" x14ac:dyDescent="0.25">
      <c r="A169" s="19" t="s">
        <v>184</v>
      </c>
      <c r="B169" s="14">
        <v>0.98</v>
      </c>
      <c r="C169" s="15">
        <f t="shared" si="64"/>
        <v>0.64503340766062633</v>
      </c>
      <c r="D169" s="15">
        <f t="shared" si="65"/>
        <v>0.76576367566254133</v>
      </c>
      <c r="E169" s="15">
        <f t="shared" si="66"/>
        <v>1.1031972468228008</v>
      </c>
      <c r="F169" s="15">
        <f t="shared" si="67"/>
        <v>1.3387485819371487</v>
      </c>
      <c r="G169" s="15">
        <f t="shared" si="68"/>
        <v>1.1031972468228008</v>
      </c>
      <c r="H169" s="15">
        <f t="shared" si="69"/>
        <v>1.5893208362807461</v>
      </c>
      <c r="I169" s="15">
        <f t="shared" si="70"/>
        <v>1.6881441198226075</v>
      </c>
      <c r="J169" s="15">
        <f t="shared" si="71"/>
        <v>1.2388205974094904</v>
      </c>
      <c r="K169" s="15">
        <f t="shared" si="72"/>
        <v>1.7847065822064301</v>
      </c>
      <c r="L169" s="14">
        <v>2.1</v>
      </c>
      <c r="M169" s="16">
        <f t="shared" si="73"/>
        <v>2.0054999999999999E-3</v>
      </c>
      <c r="N169" s="14">
        <v>4.3</v>
      </c>
      <c r="O169" s="15">
        <f t="shared" si="74"/>
        <v>8.9979944981263564</v>
      </c>
      <c r="P169" s="15">
        <f t="shared" si="75"/>
        <v>3286.5174904406517</v>
      </c>
      <c r="Q169" s="17">
        <f t="shared" si="76"/>
        <v>10.78703818649473</v>
      </c>
      <c r="R169" s="17">
        <f t="shared" si="77"/>
        <v>28.183417577001407</v>
      </c>
      <c r="S169" s="17">
        <f t="shared" si="78"/>
        <v>23.57026918479178</v>
      </c>
      <c r="T169" s="18">
        <f t="shared" si="79"/>
        <v>-12.78323099829705</v>
      </c>
    </row>
    <row r="170" spans="1:20" x14ac:dyDescent="0.25">
      <c r="A170" s="19" t="s">
        <v>185</v>
      </c>
      <c r="B170" s="14">
        <v>0.96</v>
      </c>
      <c r="C170" s="15">
        <f t="shared" si="64"/>
        <v>0.58485297804473524</v>
      </c>
      <c r="D170" s="15">
        <f t="shared" si="65"/>
        <v>0.72916700795854295</v>
      </c>
      <c r="E170" s="15">
        <f t="shared" si="66"/>
        <v>1.050474266695794</v>
      </c>
      <c r="F170" s="15">
        <f t="shared" si="67"/>
        <v>1.2138458034890729</v>
      </c>
      <c r="G170" s="15">
        <f t="shared" si="68"/>
        <v>1.050474266695794</v>
      </c>
      <c r="H170" s="15">
        <f t="shared" si="69"/>
        <v>1.5133654882158436</v>
      </c>
      <c r="I170" s="15">
        <f t="shared" si="70"/>
        <v>1.5306433808253548</v>
      </c>
      <c r="J170" s="15">
        <f t="shared" si="71"/>
        <v>1.1796160318376927</v>
      </c>
      <c r="K170" s="15">
        <f t="shared" si="72"/>
        <v>1.6994135397000236</v>
      </c>
      <c r="L170" s="14">
        <v>1.502</v>
      </c>
      <c r="M170" s="16">
        <f t="shared" si="73"/>
        <v>1.4344100000000001E-3</v>
      </c>
      <c r="N170" s="14">
        <v>3.92</v>
      </c>
      <c r="O170" s="15">
        <f t="shared" si="74"/>
        <v>7.9153344449031717</v>
      </c>
      <c r="P170" s="15">
        <f t="shared" si="75"/>
        <v>2891.0759060008836</v>
      </c>
      <c r="Q170" s="17">
        <f t="shared" si="76"/>
        <v>11.654210982710676</v>
      </c>
      <c r="R170" s="17">
        <f t="shared" si="77"/>
        <v>29.869401578248418</v>
      </c>
      <c r="S170" s="17">
        <f t="shared" si="78"/>
        <v>24.84965076740469</v>
      </c>
      <c r="T170" s="18">
        <f t="shared" si="79"/>
        <v>-13.195439784694013</v>
      </c>
    </row>
    <row r="171" spans="1:20" x14ac:dyDescent="0.25">
      <c r="A171" s="20" t="s">
        <v>186</v>
      </c>
      <c r="B171" s="21">
        <v>1</v>
      </c>
      <c r="C171" s="15">
        <f t="shared" si="64"/>
        <v>0.71</v>
      </c>
      <c r="D171" s="15">
        <f t="shared" si="65"/>
        <v>0.8034018580103891</v>
      </c>
      <c r="E171" s="15">
        <f t="shared" si="66"/>
        <v>1.1574206847596227</v>
      </c>
      <c r="F171" s="15">
        <f t="shared" si="67"/>
        <v>1.4735849056603774</v>
      </c>
      <c r="G171" s="15">
        <f t="shared" si="68"/>
        <v>1.1574206847596227</v>
      </c>
      <c r="H171" s="15">
        <f t="shared" si="69"/>
        <v>1.6674378185121284</v>
      </c>
      <c r="I171" s="15">
        <f t="shared" si="70"/>
        <v>1.8581709270237761</v>
      </c>
      <c r="J171" s="15">
        <f t="shared" si="71"/>
        <v>1.2997100820161172</v>
      </c>
      <c r="K171" s="15">
        <f t="shared" si="72"/>
        <v>1.872427002896758</v>
      </c>
      <c r="L171" s="21">
        <v>1</v>
      </c>
      <c r="M171" s="16">
        <f t="shared" si="73"/>
        <v>9.5500000000000001E-4</v>
      </c>
      <c r="N171" s="21">
        <v>5.2</v>
      </c>
      <c r="O171" s="15">
        <f t="shared" si="74"/>
        <v>11.852166362132316</v>
      </c>
      <c r="P171" s="15">
        <f t="shared" si="75"/>
        <v>4329.0037637688283</v>
      </c>
      <c r="Q171" s="17">
        <f t="shared" si="76"/>
        <v>10</v>
      </c>
      <c r="R171" s="17">
        <f t="shared" si="77"/>
        <v>27.728485678989223</v>
      </c>
      <c r="S171" s="17">
        <f t="shared" si="78"/>
        <v>23.544856465423631</v>
      </c>
      <c r="T171" s="18">
        <f>IF(Q171&gt;R171,R171,Q171-S171)</f>
        <v>-13.544856465423631</v>
      </c>
    </row>
    <row r="172" spans="1:20" x14ac:dyDescent="0.25">
      <c r="A172" s="13" t="s">
        <v>187</v>
      </c>
      <c r="B172" s="14">
        <v>0.95</v>
      </c>
      <c r="C172" s="15">
        <f t="shared" si="64"/>
        <v>0.55647476384197769</v>
      </c>
      <c r="D172" s="15">
        <f t="shared" si="65"/>
        <v>0.71125673912255649</v>
      </c>
      <c r="E172" s="15">
        <f t="shared" si="66"/>
        <v>1.0246718424000461</v>
      </c>
      <c r="F172" s="15">
        <f t="shared" si="67"/>
        <v>1.1549476230682554</v>
      </c>
      <c r="G172" s="15">
        <f t="shared" si="68"/>
        <v>1.0246718424000461</v>
      </c>
      <c r="H172" s="15">
        <f t="shared" si="69"/>
        <v>1.4761932321411551</v>
      </c>
      <c r="I172" s="15">
        <f t="shared" si="70"/>
        <v>1.4563735602726544</v>
      </c>
      <c r="J172" s="15">
        <f t="shared" si="71"/>
        <v>1.1506415444803961</v>
      </c>
      <c r="K172" s="15">
        <f t="shared" si="72"/>
        <v>1.6576714517732023</v>
      </c>
      <c r="L172" s="14">
        <v>9.17</v>
      </c>
      <c r="M172" s="16">
        <f t="shared" si="73"/>
        <v>8.7573500000000006E-3</v>
      </c>
      <c r="N172" s="14">
        <v>3.86</v>
      </c>
      <c r="O172" s="15">
        <f t="shared" si="74"/>
        <v>7.7450924092076425</v>
      </c>
      <c r="P172" s="15">
        <f t="shared" si="75"/>
        <v>2828.8950024630913</v>
      </c>
      <c r="Q172" s="17">
        <f t="shared" si="76"/>
        <v>12.120944988469198</v>
      </c>
      <c r="R172" s="17">
        <f t="shared" si="77"/>
        <v>31.19669943692363</v>
      </c>
      <c r="S172" s="17">
        <f t="shared" si="78"/>
        <v>25.984093095117462</v>
      </c>
      <c r="T172" s="18">
        <f t="shared" ref="T172:T184" si="80">Q172-S172</f>
        <v>-13.863148106648264</v>
      </c>
    </row>
    <row r="173" spans="1:20" x14ac:dyDescent="0.25">
      <c r="A173" s="19" t="s">
        <v>188</v>
      </c>
      <c r="B173" s="14">
        <v>0.91</v>
      </c>
      <c r="C173" s="15">
        <f t="shared" si="64"/>
        <v>0.45363333634945185</v>
      </c>
      <c r="D173" s="15">
        <f t="shared" si="65"/>
        <v>0.64217905769019379</v>
      </c>
      <c r="E173" s="15">
        <f t="shared" si="66"/>
        <v>0.92515509801131413</v>
      </c>
      <c r="F173" s="15">
        <f t="shared" si="67"/>
        <v>0.94150315091395675</v>
      </c>
      <c r="G173" s="15">
        <f t="shared" si="68"/>
        <v>0.92515509801131413</v>
      </c>
      <c r="H173" s="15">
        <f t="shared" si="69"/>
        <v>1.3328244593570062</v>
      </c>
      <c r="I173" s="15">
        <f t="shared" si="70"/>
        <v>1.1872229255399287</v>
      </c>
      <c r="J173" s="15">
        <f t="shared" si="71"/>
        <v>1.0388905470128518</v>
      </c>
      <c r="K173" s="15">
        <f t="shared" si="72"/>
        <v>1.4966774053668728</v>
      </c>
      <c r="L173" s="14">
        <v>0.66</v>
      </c>
      <c r="M173" s="16">
        <f t="shared" si="73"/>
        <v>6.3030000000000009E-4</v>
      </c>
      <c r="N173" s="14">
        <v>3.19</v>
      </c>
      <c r="O173" s="15">
        <f t="shared" si="74"/>
        <v>5.9705587508413789</v>
      </c>
      <c r="P173" s="15">
        <f t="shared" si="75"/>
        <v>2180.7465837448135</v>
      </c>
      <c r="Q173" s="17">
        <f t="shared" si="76"/>
        <v>14.242780418198439</v>
      </c>
      <c r="R173" s="17">
        <f t="shared" si="77"/>
        <v>35.206440145160755</v>
      </c>
      <c r="S173" s="17">
        <f t="shared" si="78"/>
        <v>28.988197346892079</v>
      </c>
      <c r="T173" s="18">
        <f t="shared" si="80"/>
        <v>-14.74541692869364</v>
      </c>
    </row>
    <row r="174" spans="1:20" x14ac:dyDescent="0.25">
      <c r="A174" s="13" t="s">
        <v>189</v>
      </c>
      <c r="B174" s="14">
        <v>0.95</v>
      </c>
      <c r="C174" s="15">
        <f t="shared" si="64"/>
        <v>0.55647476384197769</v>
      </c>
      <c r="D174" s="15">
        <f t="shared" si="65"/>
        <v>0.71125673912255649</v>
      </c>
      <c r="E174" s="15">
        <f t="shared" si="66"/>
        <v>1.0246718424000461</v>
      </c>
      <c r="F174" s="15">
        <f t="shared" si="67"/>
        <v>1.1549476230682554</v>
      </c>
      <c r="G174" s="15">
        <f t="shared" si="68"/>
        <v>1.0246718424000461</v>
      </c>
      <c r="H174" s="15">
        <f t="shared" si="69"/>
        <v>1.4761932321411551</v>
      </c>
      <c r="I174" s="15">
        <f t="shared" si="70"/>
        <v>1.4563735602726544</v>
      </c>
      <c r="J174" s="15">
        <f t="shared" si="71"/>
        <v>1.1506415444803961</v>
      </c>
      <c r="K174" s="15">
        <f t="shared" si="72"/>
        <v>1.6576714517732023</v>
      </c>
      <c r="L174" s="14">
        <v>2.96</v>
      </c>
      <c r="M174" s="16">
        <f t="shared" si="73"/>
        <v>2.8268E-3</v>
      </c>
      <c r="N174" s="14">
        <v>4.16</v>
      </c>
      <c r="O174" s="15">
        <f t="shared" si="74"/>
        <v>8.6922661172327818</v>
      </c>
      <c r="P174" s="15">
        <f t="shared" si="75"/>
        <v>3174.8501993192735</v>
      </c>
      <c r="Q174" s="17">
        <f t="shared" si="76"/>
        <v>12.120944988469198</v>
      </c>
      <c r="R174" s="17">
        <f t="shared" si="77"/>
        <v>32.229093069264543</v>
      </c>
      <c r="S174" s="17">
        <f t="shared" si="78"/>
        <v>27.079092404560555</v>
      </c>
      <c r="T174" s="18">
        <f t="shared" si="80"/>
        <v>-14.958147416091357</v>
      </c>
    </row>
    <row r="175" spans="1:20" x14ac:dyDescent="0.25">
      <c r="A175" s="19" t="s">
        <v>190</v>
      </c>
      <c r="B175" s="14">
        <v>0.8</v>
      </c>
      <c r="C175" s="15">
        <f t="shared" si="64"/>
        <v>0.24600038507898492</v>
      </c>
      <c r="D175" s="15">
        <f t="shared" si="65"/>
        <v>0.4729024357181596</v>
      </c>
      <c r="E175" s="15">
        <f t="shared" si="66"/>
        <v>0.68128677512509295</v>
      </c>
      <c r="F175" s="15">
        <f t="shared" si="67"/>
        <v>0.51056683695638394</v>
      </c>
      <c r="G175" s="15">
        <f t="shared" si="68"/>
        <v>0.68128677512509295</v>
      </c>
      <c r="H175" s="15">
        <f t="shared" si="69"/>
        <v>0.98149562130184087</v>
      </c>
      <c r="I175" s="15">
        <f t="shared" si="70"/>
        <v>0.6438179768879202</v>
      </c>
      <c r="J175" s="15">
        <f t="shared" si="71"/>
        <v>0.76504187460433126</v>
      </c>
      <c r="K175" s="15">
        <f t="shared" si="72"/>
        <v>1.1021573843097585</v>
      </c>
      <c r="L175" s="14">
        <v>3.21</v>
      </c>
      <c r="M175" s="16">
        <f t="shared" si="73"/>
        <v>3.0655499999999998E-3</v>
      </c>
      <c r="N175" s="14">
        <v>1.76</v>
      </c>
      <c r="O175" s="15">
        <f t="shared" si="74"/>
        <v>2.6055145561883388</v>
      </c>
      <c r="P175" s="15">
        <f t="shared" si="75"/>
        <v>951.66419164779074</v>
      </c>
      <c r="Q175" s="17">
        <f t="shared" si="76"/>
        <v>23.089394751054094</v>
      </c>
      <c r="R175" s="17">
        <f t="shared" si="77"/>
        <v>49.157210932908654</v>
      </c>
      <c r="S175" s="17">
        <f t="shared" si="78"/>
        <v>38.486595567363437</v>
      </c>
      <c r="T175" s="18">
        <f t="shared" si="80"/>
        <v>-15.397200816309343</v>
      </c>
    </row>
    <row r="176" spans="1:20" x14ac:dyDescent="0.25">
      <c r="A176" s="20" t="s">
        <v>191</v>
      </c>
      <c r="B176" s="21">
        <v>1</v>
      </c>
      <c r="C176" s="15">
        <f t="shared" si="64"/>
        <v>0.71</v>
      </c>
      <c r="D176" s="15">
        <f t="shared" si="65"/>
        <v>0.8034018580103891</v>
      </c>
      <c r="E176" s="15">
        <f t="shared" si="66"/>
        <v>1.1574206847596227</v>
      </c>
      <c r="F176" s="15">
        <f t="shared" si="67"/>
        <v>1.4735849056603774</v>
      </c>
      <c r="G176" s="15">
        <f t="shared" si="68"/>
        <v>1.1574206847596227</v>
      </c>
      <c r="H176" s="15">
        <f t="shared" si="69"/>
        <v>1.6674378185121284</v>
      </c>
      <c r="I176" s="15">
        <f t="shared" si="70"/>
        <v>1.8581709270237761</v>
      </c>
      <c r="J176" s="15">
        <f t="shared" si="71"/>
        <v>1.2997100820161172</v>
      </c>
      <c r="K176" s="15">
        <f t="shared" si="72"/>
        <v>1.872427002896758</v>
      </c>
      <c r="L176" s="21">
        <v>0.29899999999999999</v>
      </c>
      <c r="M176" s="16">
        <f t="shared" si="73"/>
        <v>2.85545E-4</v>
      </c>
      <c r="N176" s="21">
        <v>9.5399999999999991</v>
      </c>
      <c r="O176" s="15">
        <f t="shared" si="74"/>
        <v>29.461887416416129</v>
      </c>
      <c r="P176" s="15">
        <f t="shared" si="75"/>
        <v>10760.954378845991</v>
      </c>
      <c r="Q176" s="17">
        <f t="shared" si="76"/>
        <v>10</v>
      </c>
      <c r="R176" s="17">
        <f t="shared" si="77"/>
        <v>34.261132983838117</v>
      </c>
      <c r="S176" s="17">
        <f t="shared" si="78"/>
        <v>30.385996464947667</v>
      </c>
      <c r="T176" s="18">
        <f t="shared" si="80"/>
        <v>-20.385996464947667</v>
      </c>
    </row>
    <row r="177" spans="1:20" x14ac:dyDescent="0.25">
      <c r="A177" s="13" t="s">
        <v>192</v>
      </c>
      <c r="B177" s="14">
        <v>0.78</v>
      </c>
      <c r="C177" s="15">
        <f t="shared" si="64"/>
        <v>0.21812613870507719</v>
      </c>
      <c r="D177" s="15">
        <f t="shared" si="65"/>
        <v>0.44530494016110844</v>
      </c>
      <c r="E177" s="15">
        <f t="shared" si="66"/>
        <v>0.64152845008910597</v>
      </c>
      <c r="F177" s="15">
        <f t="shared" si="67"/>
        <v>0.45271462750110358</v>
      </c>
      <c r="G177" s="15">
        <f t="shared" si="68"/>
        <v>0.64152845008910597</v>
      </c>
      <c r="H177" s="15">
        <f t="shared" si="69"/>
        <v>0.92421780033437595</v>
      </c>
      <c r="I177" s="15">
        <f t="shared" si="70"/>
        <v>0.57086711178271843</v>
      </c>
      <c r="J177" s="15">
        <f t="shared" si="71"/>
        <v>0.72039579511588836</v>
      </c>
      <c r="K177" s="15">
        <f t="shared" si="72"/>
        <v>1.0378380211191922</v>
      </c>
      <c r="L177" s="14">
        <v>6.8</v>
      </c>
      <c r="M177" s="16">
        <f t="shared" si="73"/>
        <v>6.4939999999999998E-3</v>
      </c>
      <c r="N177" s="14">
        <v>1.97</v>
      </c>
      <c r="O177" s="15">
        <f t="shared" si="74"/>
        <v>3.1178242623535182</v>
      </c>
      <c r="P177" s="15">
        <f t="shared" si="75"/>
        <v>1138.7853118246226</v>
      </c>
      <c r="Q177" s="17">
        <f t="shared" si="76"/>
        <v>25.388979206603885</v>
      </c>
      <c r="R177" s="17">
        <f t="shared" si="77"/>
        <v>59.315658094711864</v>
      </c>
      <c r="S177" s="17">
        <f t="shared" si="78"/>
        <v>47.992738684044447</v>
      </c>
      <c r="T177" s="18">
        <f t="shared" si="80"/>
        <v>-22.603759477440562</v>
      </c>
    </row>
    <row r="178" spans="1:20" x14ac:dyDescent="0.25">
      <c r="A178" s="13" t="s">
        <v>193</v>
      </c>
      <c r="B178" s="14">
        <v>0.7</v>
      </c>
      <c r="C178" s="15">
        <f t="shared" si="64"/>
        <v>0.1304589980656245</v>
      </c>
      <c r="D178" s="15">
        <f t="shared" si="65"/>
        <v>0.34438218471716525</v>
      </c>
      <c r="E178" s="15">
        <f t="shared" si="66"/>
        <v>0.49613410783175194</v>
      </c>
      <c r="F178" s="15">
        <f t="shared" si="67"/>
        <v>0.27076395824940935</v>
      </c>
      <c r="G178" s="15">
        <f t="shared" si="68"/>
        <v>0.49613410783175194</v>
      </c>
      <c r="H178" s="15">
        <f t="shared" si="69"/>
        <v>0.71475547771487125</v>
      </c>
      <c r="I178" s="15">
        <f t="shared" si="70"/>
        <v>0.3414297427805556</v>
      </c>
      <c r="J178" s="15">
        <f t="shared" si="71"/>
        <v>0.55712716255362249</v>
      </c>
      <c r="K178" s="15">
        <f t="shared" si="72"/>
        <v>0.80262510666568665</v>
      </c>
      <c r="L178" s="14">
        <v>2.2999999999999998</v>
      </c>
      <c r="M178" s="16">
        <f t="shared" si="73"/>
        <v>2.1964999999999997E-3</v>
      </c>
      <c r="N178" s="14">
        <v>1.31</v>
      </c>
      <c r="O178" s="15">
        <f t="shared" si="74"/>
        <v>1.7892771395151277</v>
      </c>
      <c r="P178" s="15">
        <f t="shared" si="75"/>
        <v>653.53347520790044</v>
      </c>
      <c r="Q178" s="17">
        <f t="shared" si="76"/>
        <v>38.096260692573708</v>
      </c>
      <c r="R178" s="17">
        <f t="shared" si="77"/>
        <v>82.118613515829367</v>
      </c>
      <c r="S178" s="17">
        <f t="shared" si="78"/>
        <v>64.596916456017112</v>
      </c>
      <c r="T178" s="18">
        <f t="shared" si="80"/>
        <v>-26.500655763443405</v>
      </c>
    </row>
    <row r="179" spans="1:20" x14ac:dyDescent="0.25">
      <c r="A179" s="20" t="s">
        <v>194</v>
      </c>
      <c r="B179" s="21">
        <v>1</v>
      </c>
      <c r="C179" s="15">
        <f t="shared" si="64"/>
        <v>0.71</v>
      </c>
      <c r="D179" s="15">
        <f t="shared" si="65"/>
        <v>0.8034018580103891</v>
      </c>
      <c r="E179" s="15">
        <f t="shared" si="66"/>
        <v>1.1574206847596227</v>
      </c>
      <c r="F179" s="15">
        <f t="shared" si="67"/>
        <v>1.4735849056603774</v>
      </c>
      <c r="G179" s="15">
        <f t="shared" si="68"/>
        <v>1.1574206847596227</v>
      </c>
      <c r="H179" s="15">
        <f t="shared" si="69"/>
        <v>1.6674378185121284</v>
      </c>
      <c r="I179" s="15">
        <f t="shared" si="70"/>
        <v>1.8581709270237761</v>
      </c>
      <c r="J179" s="15">
        <f t="shared" si="71"/>
        <v>1.2997100820161172</v>
      </c>
      <c r="K179" s="15">
        <f t="shared" si="72"/>
        <v>1.872427002896758</v>
      </c>
      <c r="L179" s="21">
        <v>4.5699999999999998E-2</v>
      </c>
      <c r="M179" s="16">
        <f t="shared" si="73"/>
        <v>4.3643499999999996E-5</v>
      </c>
      <c r="N179" s="21">
        <v>19.2</v>
      </c>
      <c r="O179" s="15">
        <f t="shared" si="74"/>
        <v>84.128349025023226</v>
      </c>
      <c r="P179" s="15">
        <f t="shared" si="75"/>
        <v>30727.879481389733</v>
      </c>
      <c r="Q179" s="17">
        <f t="shared" si="76"/>
        <v>10</v>
      </c>
      <c r="R179" s="17">
        <f t="shared" si="77"/>
        <v>41.313223354096479</v>
      </c>
      <c r="S179" s="17">
        <f t="shared" si="78"/>
        <v>37.686384805515402</v>
      </c>
      <c r="T179" s="18">
        <f t="shared" si="80"/>
        <v>-27.686384805515402</v>
      </c>
    </row>
    <row r="180" spans="1:20" x14ac:dyDescent="0.25">
      <c r="A180" s="20" t="s">
        <v>195</v>
      </c>
      <c r="B180" s="21">
        <v>1</v>
      </c>
      <c r="C180" s="15">
        <f t="shared" si="64"/>
        <v>0.71</v>
      </c>
      <c r="D180" s="15">
        <f t="shared" si="65"/>
        <v>0.8034018580103891</v>
      </c>
      <c r="E180" s="15">
        <f t="shared" si="66"/>
        <v>1.1574206847596227</v>
      </c>
      <c r="F180" s="15">
        <f t="shared" si="67"/>
        <v>1.4735849056603774</v>
      </c>
      <c r="G180" s="15">
        <f t="shared" si="68"/>
        <v>1.1574206847596227</v>
      </c>
      <c r="H180" s="15">
        <f t="shared" si="69"/>
        <v>1.6674378185121284</v>
      </c>
      <c r="I180" s="15">
        <f t="shared" si="70"/>
        <v>1.8581709270237761</v>
      </c>
      <c r="J180" s="15">
        <f t="shared" si="71"/>
        <v>1.2997100820161172</v>
      </c>
      <c r="K180" s="15">
        <f t="shared" si="72"/>
        <v>1.872427002896758</v>
      </c>
      <c r="L180" s="21">
        <v>5.3999999999999999E-2</v>
      </c>
      <c r="M180" s="16">
        <f t="shared" si="73"/>
        <v>5.1570000000000003E-5</v>
      </c>
      <c r="N180" s="21">
        <v>30</v>
      </c>
      <c r="O180" s="15">
        <f t="shared" si="74"/>
        <v>164.31253050757223</v>
      </c>
      <c r="P180" s="15">
        <f t="shared" si="75"/>
        <v>60015.151767890755</v>
      </c>
      <c r="Q180" s="17">
        <f t="shared" si="76"/>
        <v>10</v>
      </c>
      <c r="R180" s="17">
        <f t="shared" si="77"/>
        <v>45.609042066388184</v>
      </c>
      <c r="S180" s="17">
        <f t="shared" si="78"/>
        <v>42.105375051871533</v>
      </c>
      <c r="T180" s="18">
        <f t="shared" si="80"/>
        <v>-32.105375051871533</v>
      </c>
    </row>
    <row r="181" spans="1:20" x14ac:dyDescent="0.25">
      <c r="A181" s="13" t="s">
        <v>196</v>
      </c>
      <c r="B181" s="14">
        <v>0.8</v>
      </c>
      <c r="C181" s="15">
        <f t="shared" si="64"/>
        <v>0.24600038507898492</v>
      </c>
      <c r="D181" s="15">
        <f t="shared" si="65"/>
        <v>0.4729024357181596</v>
      </c>
      <c r="E181" s="15">
        <f t="shared" si="66"/>
        <v>0.68128677512509295</v>
      </c>
      <c r="F181" s="15">
        <f t="shared" si="67"/>
        <v>0.51056683695638394</v>
      </c>
      <c r="G181" s="15">
        <f t="shared" si="68"/>
        <v>0.68128677512509295</v>
      </c>
      <c r="H181" s="15">
        <f t="shared" si="69"/>
        <v>0.98149562130184087</v>
      </c>
      <c r="I181" s="15">
        <f t="shared" si="70"/>
        <v>0.6438179768879202</v>
      </c>
      <c r="J181" s="15">
        <f t="shared" si="71"/>
        <v>0.76504187460433126</v>
      </c>
      <c r="K181" s="15">
        <f t="shared" si="72"/>
        <v>1.1021573843097585</v>
      </c>
      <c r="L181" s="14">
        <v>0.86</v>
      </c>
      <c r="M181" s="16">
        <f t="shared" si="73"/>
        <v>8.2129999999999996E-4</v>
      </c>
      <c r="N181" s="14">
        <v>3.3</v>
      </c>
      <c r="O181" s="15">
        <f t="shared" si="74"/>
        <v>6.6988939399212537</v>
      </c>
      <c r="P181" s="15">
        <f t="shared" si="75"/>
        <v>2446.7710115562381</v>
      </c>
      <c r="Q181" s="17">
        <f t="shared" si="76"/>
        <v>23.089394751054094</v>
      </c>
      <c r="R181" s="17">
        <f t="shared" si="77"/>
        <v>65.952973798245324</v>
      </c>
      <c r="S181" s="17">
        <f t="shared" si="78"/>
        <v>56.397837560231487</v>
      </c>
      <c r="T181" s="18">
        <f t="shared" si="80"/>
        <v>-33.308442809177393</v>
      </c>
    </row>
    <row r="182" spans="1:20" x14ac:dyDescent="0.25">
      <c r="A182" s="20" t="s">
        <v>197</v>
      </c>
      <c r="B182" s="21">
        <v>1</v>
      </c>
      <c r="C182" s="15">
        <f t="shared" si="64"/>
        <v>0.71</v>
      </c>
      <c r="D182" s="15">
        <f t="shared" si="65"/>
        <v>0.8034018580103891</v>
      </c>
      <c r="E182" s="15">
        <f t="shared" si="66"/>
        <v>1.1574206847596227</v>
      </c>
      <c r="F182" s="15">
        <f t="shared" si="67"/>
        <v>1.4735849056603774</v>
      </c>
      <c r="G182" s="15">
        <f t="shared" si="68"/>
        <v>1.1574206847596227</v>
      </c>
      <c r="H182" s="15">
        <f t="shared" si="69"/>
        <v>1.6674378185121284</v>
      </c>
      <c r="I182" s="15">
        <f t="shared" si="70"/>
        <v>1.8581709270237761</v>
      </c>
      <c r="J182" s="15">
        <f t="shared" si="71"/>
        <v>1.2997100820161172</v>
      </c>
      <c r="K182" s="15">
        <f t="shared" si="72"/>
        <v>1.872427002896758</v>
      </c>
      <c r="L182" s="32">
        <v>7.1600000000000001E-6</v>
      </c>
      <c r="M182" s="16">
        <f t="shared" si="73"/>
        <v>6.8378000000000005E-9</v>
      </c>
      <c r="N182" s="21">
        <v>39.5</v>
      </c>
      <c r="O182" s="15">
        <f t="shared" si="74"/>
        <v>248.25364967828216</v>
      </c>
      <c r="P182" s="15">
        <f t="shared" si="75"/>
        <v>90674.645544992556</v>
      </c>
      <c r="Q182" s="17">
        <f t="shared" si="76"/>
        <v>10</v>
      </c>
      <c r="R182" s="17">
        <f t="shared" si="77"/>
        <v>48.191220893694215</v>
      </c>
      <c r="S182" s="17">
        <f t="shared" si="78"/>
        <v>44.753918071816386</v>
      </c>
      <c r="T182" s="18">
        <f t="shared" si="80"/>
        <v>-34.753918071816386</v>
      </c>
    </row>
    <row r="183" spans="1:20" x14ac:dyDescent="0.25">
      <c r="A183" s="33" t="s">
        <v>198</v>
      </c>
      <c r="B183" s="14">
        <v>0.32</v>
      </c>
      <c r="C183" s="15">
        <f t="shared" si="64"/>
        <v>3.1675300650310734E-3</v>
      </c>
      <c r="D183" s="15">
        <f t="shared" si="65"/>
        <v>5.3661650984589401E-2</v>
      </c>
      <c r="E183" s="15">
        <f t="shared" si="66"/>
        <v>7.7307643999887529E-2</v>
      </c>
      <c r="F183" s="15">
        <f t="shared" si="67"/>
        <v>6.5741190028946817E-3</v>
      </c>
      <c r="G183" s="15">
        <f t="shared" si="68"/>
        <v>7.7307643999887529E-2</v>
      </c>
      <c r="H183" s="15">
        <f t="shared" si="69"/>
        <v>0.11137323789254405</v>
      </c>
      <c r="I183" s="15">
        <f t="shared" si="70"/>
        <v>8.2898764469217911E-3</v>
      </c>
      <c r="J183" s="15">
        <f t="shared" si="71"/>
        <v>8.6811585144976167E-2</v>
      </c>
      <c r="K183" s="15">
        <f t="shared" si="72"/>
        <v>0.1250650883138327</v>
      </c>
      <c r="L183" s="14">
        <v>0.56000000000000005</v>
      </c>
      <c r="M183" s="16">
        <f t="shared" si="73"/>
        <v>5.348000000000001E-4</v>
      </c>
      <c r="N183" s="14">
        <v>0.13</v>
      </c>
      <c r="O183" s="15">
        <f t="shared" si="74"/>
        <v>8.2789914654142774E-2</v>
      </c>
      <c r="P183" s="15">
        <f t="shared" si="75"/>
        <v>30.239016327425649</v>
      </c>
      <c r="Q183" s="17">
        <f t="shared" si="76"/>
        <v>717.27811681487901</v>
      </c>
      <c r="R183" s="17">
        <f t="shared" si="77"/>
        <v>1134.2146179392598</v>
      </c>
      <c r="S183" s="17">
        <f t="shared" si="78"/>
        <v>760.24658318664115</v>
      </c>
      <c r="T183" s="18">
        <f t="shared" si="80"/>
        <v>-42.968466371762133</v>
      </c>
    </row>
    <row r="184" spans="1:20" x14ac:dyDescent="0.25">
      <c r="A184" s="19" t="s">
        <v>199</v>
      </c>
      <c r="B184" s="14">
        <v>0.32</v>
      </c>
      <c r="C184" s="15">
        <f t="shared" si="64"/>
        <v>3.1675300650310734E-3</v>
      </c>
      <c r="D184" s="15">
        <f t="shared" si="65"/>
        <v>5.3661650984589401E-2</v>
      </c>
      <c r="E184" s="15">
        <f t="shared" si="66"/>
        <v>7.7307643999887529E-2</v>
      </c>
      <c r="F184" s="15">
        <f t="shared" si="67"/>
        <v>6.5741190028946817E-3</v>
      </c>
      <c r="G184" s="15">
        <f t="shared" si="68"/>
        <v>7.7307643999887529E-2</v>
      </c>
      <c r="H184" s="15">
        <f t="shared" si="69"/>
        <v>0.11137323789254405</v>
      </c>
      <c r="I184" s="15">
        <f t="shared" si="70"/>
        <v>8.2898764469217911E-3</v>
      </c>
      <c r="J184" s="15">
        <f t="shared" si="71"/>
        <v>8.6811585144976167E-2</v>
      </c>
      <c r="K184" s="15">
        <f t="shared" si="72"/>
        <v>0.1250650883138327</v>
      </c>
      <c r="L184" s="14">
        <v>1.9350000000000001</v>
      </c>
      <c r="M184" s="16">
        <f t="shared" si="73"/>
        <v>1.847925E-3</v>
      </c>
      <c r="N184" s="14">
        <v>0.20782999999999999</v>
      </c>
      <c r="O184" s="15">
        <f t="shared" si="74"/>
        <v>0.16700789404980645</v>
      </c>
      <c r="P184" s="15">
        <f t="shared" si="75"/>
        <v>60.999633301691809</v>
      </c>
      <c r="Q184" s="17">
        <f t="shared" si="76"/>
        <v>717.27811681487901</v>
      </c>
      <c r="R184" s="17">
        <f t="shared" si="77"/>
        <v>1561.7616682562943</v>
      </c>
      <c r="S184" s="17">
        <f t="shared" si="78"/>
        <v>1233.1399787922742</v>
      </c>
      <c r="T184" s="18">
        <f t="shared" si="80"/>
        <v>-515.86186197739517</v>
      </c>
    </row>
    <row r="185" spans="1:20" x14ac:dyDescent="0.25">
      <c r="A185" s="13" t="s">
        <v>200</v>
      </c>
      <c r="B185" s="14">
        <v>0.22</v>
      </c>
      <c r="C185" s="15">
        <f>0.71*(B185^(4.75))</f>
        <v>5.3427651272156126E-4</v>
      </c>
      <c r="D185" s="15">
        <f>(C185/1.1)^(1/2)</f>
        <v>2.203873682078818E-2</v>
      </c>
      <c r="E185" s="15">
        <f>(C185/0.53)^(1/2)</f>
        <v>3.1750100660115611E-2</v>
      </c>
      <c r="F185" s="15">
        <f>1.1*(E185^2)</f>
        <v>1.1088757811202211E-3</v>
      </c>
      <c r="G185" s="15">
        <f>E185</f>
        <v>3.1750100660115611E-2</v>
      </c>
      <c r="H185" s="15">
        <f>((1.1*(E185^2))/0.53)^(0.5)</f>
        <v>4.5740774533711316E-2</v>
      </c>
      <c r="I185" s="15">
        <f>C185*EXP(0.045*((10)^1.33))</f>
        <v>1.3982775815927519E-3</v>
      </c>
      <c r="J185" s="15">
        <f>(I185/1.1)^0.5</f>
        <v>3.5653351003960242E-2</v>
      </c>
      <c r="K185" s="15">
        <f>(I185/0.53)^0.5</f>
        <v>5.1363991160255959E-2</v>
      </c>
      <c r="L185" s="14">
        <v>1.7999999999999999E-2</v>
      </c>
      <c r="M185" s="16">
        <f>L185*0.000955</f>
        <v>1.719E-5</v>
      </c>
      <c r="N185" s="14">
        <v>2.6</v>
      </c>
      <c r="O185" s="15">
        <f>((N185^3)/(B185+M185))^0.5</f>
        <v>8.9378222847349296</v>
      </c>
      <c r="P185" s="15">
        <f>O185*365.25</f>
        <v>3264.5395894994331</v>
      </c>
      <c r="Q185" s="17">
        <f>10*(B185^(1-(4.75)))</f>
        <v>2923.5797621783895</v>
      </c>
      <c r="R185" s="17">
        <f>(Q185/10)*((LN(1.1*(N185^2)/C185)/0.045)^(1/1.33))</f>
        <v>16408.598513333582</v>
      </c>
      <c r="S185" s="17">
        <f>(Q185/10)*((LN(0.53*(N185^2)/C185)/0.045)^(1/1.33))</f>
        <v>15455.135133367683</v>
      </c>
      <c r="T185" s="18">
        <f>Q185-S185</f>
        <v>-12531.555371189294</v>
      </c>
    </row>
    <row r="186" spans="1:20" ht="41.4" x14ac:dyDescent="0.25">
      <c r="A186" s="34" t="s">
        <v>201</v>
      </c>
      <c r="B186" s="35"/>
      <c r="C186" s="56"/>
      <c r="D186" s="55"/>
      <c r="E186" s="55"/>
      <c r="F186" s="55"/>
      <c r="G186" s="55"/>
      <c r="H186" s="55"/>
      <c r="I186" s="55"/>
      <c r="J186" s="55"/>
      <c r="K186" s="55"/>
      <c r="L186" s="55"/>
      <c r="M186" s="55"/>
      <c r="N186" s="55"/>
      <c r="O186" s="55"/>
      <c r="P186" s="55"/>
      <c r="Q186" s="55"/>
      <c r="R186" s="55"/>
      <c r="S186" s="55"/>
      <c r="T186" s="55"/>
    </row>
    <row r="187" spans="1:20" x14ac:dyDescent="0.25">
      <c r="A187" s="13" t="s">
        <v>202</v>
      </c>
      <c r="B187" s="36" t="s">
        <v>203</v>
      </c>
      <c r="C187" s="15" t="e">
        <f t="shared" ref="C187:C198" si="81">0.71*(B187^(4.75))</f>
        <v>#VALUE!</v>
      </c>
      <c r="D187" s="15" t="e">
        <f t="shared" ref="D187:D198" si="82">(C187/1.1)^(1/2)</f>
        <v>#VALUE!</v>
      </c>
      <c r="E187" s="15" t="e">
        <f t="shared" ref="E187:E198" si="83">(C187/0.53)^(1/2)</f>
        <v>#VALUE!</v>
      </c>
      <c r="F187" s="15" t="e">
        <f t="shared" ref="F187:F198" si="84">1.1*(E187^2)</f>
        <v>#VALUE!</v>
      </c>
      <c r="G187" s="15" t="e">
        <f t="shared" ref="G187:G198" si="85">E187</f>
        <v>#VALUE!</v>
      </c>
      <c r="H187" s="15" t="e">
        <f t="shared" ref="H187:H198" si="86">((1.1*(E187^2))/0.53)^(0.5)</f>
        <v>#VALUE!</v>
      </c>
      <c r="I187" s="15" t="e">
        <f t="shared" ref="I187:I198" si="87">C187*EXP(0.045*((10)^1.33))</f>
        <v>#VALUE!</v>
      </c>
      <c r="J187" s="15" t="e">
        <f t="shared" ref="J187:J198" si="88">(I187/1.1)^0.5</f>
        <v>#VALUE!</v>
      </c>
      <c r="K187" s="15" t="e">
        <f t="shared" ref="K187:K198" si="89">(I187/0.53)^0.5</f>
        <v>#VALUE!</v>
      </c>
      <c r="L187" s="14">
        <v>1.1499999999999999</v>
      </c>
      <c r="M187" s="16">
        <f t="shared" ref="M187:M198" si="90">L187*0.000955</f>
        <v>1.0982499999999998E-3</v>
      </c>
      <c r="N187" s="14">
        <v>3.1300000000000001E-2</v>
      </c>
      <c r="O187" s="15" t="e">
        <f t="shared" ref="O187:O198" si="91">((N187^3)/(B187+M187))^0.5</f>
        <v>#VALUE!</v>
      </c>
      <c r="P187" s="15" t="e">
        <f t="shared" ref="P187:P198" si="92">O187*365.25</f>
        <v>#VALUE!</v>
      </c>
      <c r="Q187" s="17" t="e">
        <f t="shared" ref="Q187:Q198" si="93">10*(B187^(1-(4.75)))</f>
        <v>#VALUE!</v>
      </c>
      <c r="R187" s="17" t="e">
        <f t="shared" ref="R187:R198" si="94">(Q187/10)*((LN(1.1*(N187^2)/C187)/0.045)^(1/1.33))</f>
        <v>#VALUE!</v>
      </c>
      <c r="S187" s="17" t="e">
        <f t="shared" ref="S187:S198" si="95">(Q187/10)*((LN(0.53*(N187^2)/C187)/0.045)^(1/1.33))</f>
        <v>#VALUE!</v>
      </c>
      <c r="T187" s="18" t="e">
        <f t="shared" ref="T187:T198" si="96">Q187-S187</f>
        <v>#VALUE!</v>
      </c>
    </row>
    <row r="188" spans="1:20" x14ac:dyDescent="0.25">
      <c r="A188" s="13" t="s">
        <v>204</v>
      </c>
      <c r="B188" s="36" t="s">
        <v>203</v>
      </c>
      <c r="C188" s="15" t="e">
        <f t="shared" si="81"/>
        <v>#VALUE!</v>
      </c>
      <c r="D188" s="15" t="e">
        <f t="shared" si="82"/>
        <v>#VALUE!</v>
      </c>
      <c r="E188" s="15" t="e">
        <f t="shared" si="83"/>
        <v>#VALUE!</v>
      </c>
      <c r="F188" s="15" t="e">
        <f t="shared" si="84"/>
        <v>#VALUE!</v>
      </c>
      <c r="G188" s="15" t="e">
        <f t="shared" si="85"/>
        <v>#VALUE!</v>
      </c>
      <c r="H188" s="15" t="e">
        <f t="shared" si="86"/>
        <v>#VALUE!</v>
      </c>
      <c r="I188" s="15" t="e">
        <f t="shared" si="87"/>
        <v>#VALUE!</v>
      </c>
      <c r="J188" s="15" t="e">
        <f t="shared" si="88"/>
        <v>#VALUE!</v>
      </c>
      <c r="K188" s="15" t="e">
        <f t="shared" si="89"/>
        <v>#VALUE!</v>
      </c>
      <c r="L188" s="14">
        <v>4.4999999999999998E-2</v>
      </c>
      <c r="M188" s="16">
        <f t="shared" si="90"/>
        <v>4.2975000000000001E-5</v>
      </c>
      <c r="N188" s="14">
        <v>3.5999999999999997E-2</v>
      </c>
      <c r="O188" s="15" t="e">
        <f t="shared" si="91"/>
        <v>#VALUE!</v>
      </c>
      <c r="P188" s="15" t="e">
        <f t="shared" si="92"/>
        <v>#VALUE!</v>
      </c>
      <c r="Q188" s="17" t="e">
        <f t="shared" si="93"/>
        <v>#VALUE!</v>
      </c>
      <c r="R188" s="17" t="e">
        <f t="shared" si="94"/>
        <v>#VALUE!</v>
      </c>
      <c r="S188" s="17" t="e">
        <f t="shared" si="95"/>
        <v>#VALUE!</v>
      </c>
      <c r="T188" s="18" t="e">
        <f t="shared" si="96"/>
        <v>#VALUE!</v>
      </c>
    </row>
    <row r="189" spans="1:20" x14ac:dyDescent="0.25">
      <c r="A189" s="13" t="s">
        <v>205</v>
      </c>
      <c r="B189" s="36" t="s">
        <v>203</v>
      </c>
      <c r="C189" s="15" t="e">
        <f t="shared" si="81"/>
        <v>#VALUE!</v>
      </c>
      <c r="D189" s="15" t="e">
        <f t="shared" si="82"/>
        <v>#VALUE!</v>
      </c>
      <c r="E189" s="15" t="e">
        <f t="shared" si="83"/>
        <v>#VALUE!</v>
      </c>
      <c r="F189" s="15" t="e">
        <f t="shared" si="84"/>
        <v>#VALUE!</v>
      </c>
      <c r="G189" s="15" t="e">
        <f t="shared" si="85"/>
        <v>#VALUE!</v>
      </c>
      <c r="H189" s="15" t="e">
        <f t="shared" si="86"/>
        <v>#VALUE!</v>
      </c>
      <c r="I189" s="15" t="e">
        <f t="shared" si="87"/>
        <v>#VALUE!</v>
      </c>
      <c r="J189" s="15" t="e">
        <f t="shared" si="88"/>
        <v>#VALUE!</v>
      </c>
      <c r="K189" s="15" t="e">
        <f t="shared" si="89"/>
        <v>#VALUE!</v>
      </c>
      <c r="L189" s="14">
        <v>0.46800000000000003</v>
      </c>
      <c r="M189" s="16">
        <f t="shared" si="90"/>
        <v>4.4694000000000005E-4</v>
      </c>
      <c r="N189" s="14">
        <v>5.1999999999999998E-2</v>
      </c>
      <c r="O189" s="15" t="e">
        <f t="shared" si="91"/>
        <v>#VALUE!</v>
      </c>
      <c r="P189" s="15" t="e">
        <f t="shared" si="92"/>
        <v>#VALUE!</v>
      </c>
      <c r="Q189" s="17" t="e">
        <f t="shared" si="93"/>
        <v>#VALUE!</v>
      </c>
      <c r="R189" s="17" t="e">
        <f t="shared" si="94"/>
        <v>#VALUE!</v>
      </c>
      <c r="S189" s="17" t="e">
        <f t="shared" si="95"/>
        <v>#VALUE!</v>
      </c>
      <c r="T189" s="18" t="e">
        <f t="shared" si="96"/>
        <v>#VALUE!</v>
      </c>
    </row>
    <row r="190" spans="1:20" x14ac:dyDescent="0.25">
      <c r="A190" s="13" t="s">
        <v>206</v>
      </c>
      <c r="B190" s="36" t="s">
        <v>203</v>
      </c>
      <c r="C190" s="15" t="e">
        <f t="shared" si="81"/>
        <v>#VALUE!</v>
      </c>
      <c r="D190" s="15" t="e">
        <f t="shared" si="82"/>
        <v>#VALUE!</v>
      </c>
      <c r="E190" s="15" t="e">
        <f t="shared" si="83"/>
        <v>#VALUE!</v>
      </c>
      <c r="F190" s="15" t="e">
        <f t="shared" si="84"/>
        <v>#VALUE!</v>
      </c>
      <c r="G190" s="15" t="e">
        <f t="shared" si="85"/>
        <v>#VALUE!</v>
      </c>
      <c r="H190" s="15" t="e">
        <f t="shared" si="86"/>
        <v>#VALUE!</v>
      </c>
      <c r="I190" s="15" t="e">
        <f t="shared" si="87"/>
        <v>#VALUE!</v>
      </c>
      <c r="J190" s="15" t="e">
        <f t="shared" si="88"/>
        <v>#VALUE!</v>
      </c>
      <c r="K190" s="15" t="e">
        <f t="shared" si="89"/>
        <v>#VALUE!</v>
      </c>
      <c r="L190" s="14">
        <v>2.9</v>
      </c>
      <c r="M190" s="16">
        <f t="shared" si="90"/>
        <v>2.7694999999999998E-3</v>
      </c>
      <c r="N190" s="14">
        <v>0.3</v>
      </c>
      <c r="O190" s="15" t="e">
        <f t="shared" si="91"/>
        <v>#VALUE!</v>
      </c>
      <c r="P190" s="15" t="e">
        <f t="shared" si="92"/>
        <v>#VALUE!</v>
      </c>
      <c r="Q190" s="17" t="e">
        <f t="shared" si="93"/>
        <v>#VALUE!</v>
      </c>
      <c r="R190" s="17" t="e">
        <f t="shared" si="94"/>
        <v>#VALUE!</v>
      </c>
      <c r="S190" s="17" t="e">
        <f t="shared" si="95"/>
        <v>#VALUE!</v>
      </c>
      <c r="T190" s="18" t="e">
        <f t="shared" si="96"/>
        <v>#VALUE!</v>
      </c>
    </row>
    <row r="191" spans="1:20" x14ac:dyDescent="0.25">
      <c r="A191" s="13" t="s">
        <v>207</v>
      </c>
      <c r="B191" s="36" t="s">
        <v>203</v>
      </c>
      <c r="C191" s="15" t="e">
        <f t="shared" si="81"/>
        <v>#VALUE!</v>
      </c>
      <c r="D191" s="15" t="e">
        <f t="shared" si="82"/>
        <v>#VALUE!</v>
      </c>
      <c r="E191" s="15" t="e">
        <f t="shared" si="83"/>
        <v>#VALUE!</v>
      </c>
      <c r="F191" s="15" t="e">
        <f t="shared" si="84"/>
        <v>#VALUE!</v>
      </c>
      <c r="G191" s="15" t="e">
        <f t="shared" si="85"/>
        <v>#VALUE!</v>
      </c>
      <c r="H191" s="15" t="e">
        <f t="shared" si="86"/>
        <v>#VALUE!</v>
      </c>
      <c r="I191" s="15" t="e">
        <f t="shared" si="87"/>
        <v>#VALUE!</v>
      </c>
      <c r="J191" s="15" t="e">
        <f t="shared" si="88"/>
        <v>#VALUE!</v>
      </c>
      <c r="K191" s="15" t="e">
        <f t="shared" si="89"/>
        <v>#VALUE!</v>
      </c>
      <c r="L191" s="14">
        <v>2.23</v>
      </c>
      <c r="M191" s="16">
        <f t="shared" si="90"/>
        <v>2.1296499999999999E-3</v>
      </c>
      <c r="N191" s="14">
        <v>0.76</v>
      </c>
      <c r="O191" s="15" t="e">
        <f t="shared" si="91"/>
        <v>#VALUE!</v>
      </c>
      <c r="P191" s="15" t="e">
        <f t="shared" si="92"/>
        <v>#VALUE!</v>
      </c>
      <c r="Q191" s="17" t="e">
        <f t="shared" si="93"/>
        <v>#VALUE!</v>
      </c>
      <c r="R191" s="17" t="e">
        <f t="shared" si="94"/>
        <v>#VALUE!</v>
      </c>
      <c r="S191" s="17" t="e">
        <f t="shared" si="95"/>
        <v>#VALUE!</v>
      </c>
      <c r="T191" s="18" t="e">
        <f t="shared" si="96"/>
        <v>#VALUE!</v>
      </c>
    </row>
    <row r="192" spans="1:20" x14ac:dyDescent="0.25">
      <c r="A192" s="13" t="s">
        <v>208</v>
      </c>
      <c r="B192" s="36" t="s">
        <v>203</v>
      </c>
      <c r="C192" s="15" t="e">
        <f t="shared" si="81"/>
        <v>#VALUE!</v>
      </c>
      <c r="D192" s="15" t="e">
        <f t="shared" si="82"/>
        <v>#VALUE!</v>
      </c>
      <c r="E192" s="15" t="e">
        <f t="shared" si="83"/>
        <v>#VALUE!</v>
      </c>
      <c r="F192" s="15" t="e">
        <f t="shared" si="84"/>
        <v>#VALUE!</v>
      </c>
      <c r="G192" s="15" t="e">
        <f t="shared" si="85"/>
        <v>#VALUE!</v>
      </c>
      <c r="H192" s="15" t="e">
        <f t="shared" si="86"/>
        <v>#VALUE!</v>
      </c>
      <c r="I192" s="15" t="e">
        <f t="shared" si="87"/>
        <v>#VALUE!</v>
      </c>
      <c r="J192" s="15" t="e">
        <f t="shared" si="88"/>
        <v>#VALUE!</v>
      </c>
      <c r="K192" s="15" t="e">
        <f t="shared" si="89"/>
        <v>#VALUE!</v>
      </c>
      <c r="L192" s="14">
        <v>1</v>
      </c>
      <c r="M192" s="16">
        <f t="shared" si="90"/>
        <v>9.5500000000000001E-4</v>
      </c>
      <c r="N192" s="14">
        <v>0.82</v>
      </c>
      <c r="O192" s="15" t="e">
        <f t="shared" si="91"/>
        <v>#VALUE!</v>
      </c>
      <c r="P192" s="15" t="e">
        <f t="shared" si="92"/>
        <v>#VALUE!</v>
      </c>
      <c r="Q192" s="17" t="e">
        <f t="shared" si="93"/>
        <v>#VALUE!</v>
      </c>
      <c r="R192" s="17" t="e">
        <f t="shared" si="94"/>
        <v>#VALUE!</v>
      </c>
      <c r="S192" s="17" t="e">
        <f t="shared" si="95"/>
        <v>#VALUE!</v>
      </c>
      <c r="T192" s="18" t="e">
        <f t="shared" si="96"/>
        <v>#VALUE!</v>
      </c>
    </row>
    <row r="193" spans="1:20" x14ac:dyDescent="0.25">
      <c r="A193" s="13" t="s">
        <v>209</v>
      </c>
      <c r="B193" s="36" t="s">
        <v>203</v>
      </c>
      <c r="C193" s="15" t="e">
        <f t="shared" si="81"/>
        <v>#VALUE!</v>
      </c>
      <c r="D193" s="15" t="e">
        <f t="shared" si="82"/>
        <v>#VALUE!</v>
      </c>
      <c r="E193" s="15" t="e">
        <f t="shared" si="83"/>
        <v>#VALUE!</v>
      </c>
      <c r="F193" s="15" t="e">
        <f t="shared" si="84"/>
        <v>#VALUE!</v>
      </c>
      <c r="G193" s="15" t="e">
        <f t="shared" si="85"/>
        <v>#VALUE!</v>
      </c>
      <c r="H193" s="15" t="e">
        <f t="shared" si="86"/>
        <v>#VALUE!</v>
      </c>
      <c r="I193" s="15" t="e">
        <f t="shared" si="87"/>
        <v>#VALUE!</v>
      </c>
      <c r="J193" s="15" t="e">
        <f t="shared" si="88"/>
        <v>#VALUE!</v>
      </c>
      <c r="K193" s="15" t="e">
        <f t="shared" si="89"/>
        <v>#VALUE!</v>
      </c>
      <c r="L193" s="14">
        <v>5.25</v>
      </c>
      <c r="M193" s="16">
        <f t="shared" si="90"/>
        <v>5.01375E-3</v>
      </c>
      <c r="N193" s="14">
        <v>0.91100000000000003</v>
      </c>
      <c r="O193" s="15" t="e">
        <f t="shared" si="91"/>
        <v>#VALUE!</v>
      </c>
      <c r="P193" s="15" t="e">
        <f t="shared" si="92"/>
        <v>#VALUE!</v>
      </c>
      <c r="Q193" s="17" t="e">
        <f t="shared" si="93"/>
        <v>#VALUE!</v>
      </c>
      <c r="R193" s="17" t="e">
        <f t="shared" si="94"/>
        <v>#VALUE!</v>
      </c>
      <c r="S193" s="17" t="e">
        <f t="shared" si="95"/>
        <v>#VALUE!</v>
      </c>
      <c r="T193" s="18" t="e">
        <f t="shared" si="96"/>
        <v>#VALUE!</v>
      </c>
    </row>
    <row r="194" spans="1:20" x14ac:dyDescent="0.25">
      <c r="A194" s="13" t="s">
        <v>210</v>
      </c>
      <c r="B194" s="36" t="s">
        <v>203</v>
      </c>
      <c r="C194" s="15" t="e">
        <f t="shared" si="81"/>
        <v>#VALUE!</v>
      </c>
      <c r="D194" s="15" t="e">
        <f t="shared" si="82"/>
        <v>#VALUE!</v>
      </c>
      <c r="E194" s="15" t="e">
        <f t="shared" si="83"/>
        <v>#VALUE!</v>
      </c>
      <c r="F194" s="15" t="e">
        <f t="shared" si="84"/>
        <v>#VALUE!</v>
      </c>
      <c r="G194" s="15" t="e">
        <f t="shared" si="85"/>
        <v>#VALUE!</v>
      </c>
      <c r="H194" s="15" t="e">
        <f t="shared" si="86"/>
        <v>#VALUE!</v>
      </c>
      <c r="I194" s="15" t="e">
        <f t="shared" si="87"/>
        <v>#VALUE!</v>
      </c>
      <c r="J194" s="15" t="e">
        <f t="shared" si="88"/>
        <v>#VALUE!</v>
      </c>
      <c r="K194" s="15" t="e">
        <f t="shared" si="89"/>
        <v>#VALUE!</v>
      </c>
      <c r="L194" s="14">
        <v>1.94</v>
      </c>
      <c r="M194" s="16">
        <f t="shared" si="90"/>
        <v>1.8526999999999999E-3</v>
      </c>
      <c r="N194" s="14">
        <v>0.91</v>
      </c>
      <c r="O194" s="15" t="e">
        <f t="shared" si="91"/>
        <v>#VALUE!</v>
      </c>
      <c r="P194" s="15" t="e">
        <f t="shared" si="92"/>
        <v>#VALUE!</v>
      </c>
      <c r="Q194" s="17" t="e">
        <f t="shared" si="93"/>
        <v>#VALUE!</v>
      </c>
      <c r="R194" s="17" t="e">
        <f t="shared" si="94"/>
        <v>#VALUE!</v>
      </c>
      <c r="S194" s="17" t="e">
        <f t="shared" si="95"/>
        <v>#VALUE!</v>
      </c>
      <c r="T194" s="18" t="e">
        <f t="shared" si="96"/>
        <v>#VALUE!</v>
      </c>
    </row>
    <row r="195" spans="1:20" x14ac:dyDescent="0.25">
      <c r="A195" s="13" t="s">
        <v>211</v>
      </c>
      <c r="B195" s="36" t="s">
        <v>203</v>
      </c>
      <c r="C195" s="15" t="e">
        <f t="shared" si="81"/>
        <v>#VALUE!</v>
      </c>
      <c r="D195" s="15" t="e">
        <f t="shared" si="82"/>
        <v>#VALUE!</v>
      </c>
      <c r="E195" s="15" t="e">
        <f t="shared" si="83"/>
        <v>#VALUE!</v>
      </c>
      <c r="F195" s="15" t="e">
        <f t="shared" si="84"/>
        <v>#VALUE!</v>
      </c>
      <c r="G195" s="15" t="e">
        <f t="shared" si="85"/>
        <v>#VALUE!</v>
      </c>
      <c r="H195" s="15" t="e">
        <f t="shared" si="86"/>
        <v>#VALUE!</v>
      </c>
      <c r="I195" s="15" t="e">
        <f t="shared" si="87"/>
        <v>#VALUE!</v>
      </c>
      <c r="J195" s="15" t="e">
        <f t="shared" si="88"/>
        <v>#VALUE!</v>
      </c>
      <c r="K195" s="15" t="e">
        <f t="shared" si="89"/>
        <v>#VALUE!</v>
      </c>
      <c r="L195" s="14">
        <v>1.07</v>
      </c>
      <c r="M195" s="16">
        <f t="shared" si="90"/>
        <v>1.0218500000000001E-3</v>
      </c>
      <c r="N195" s="14">
        <v>1.25</v>
      </c>
      <c r="O195" s="15" t="e">
        <f t="shared" si="91"/>
        <v>#VALUE!</v>
      </c>
      <c r="P195" s="15" t="e">
        <f t="shared" si="92"/>
        <v>#VALUE!</v>
      </c>
      <c r="Q195" s="17" t="e">
        <f t="shared" si="93"/>
        <v>#VALUE!</v>
      </c>
      <c r="R195" s="17" t="e">
        <f t="shared" si="94"/>
        <v>#VALUE!</v>
      </c>
      <c r="S195" s="17" t="e">
        <f t="shared" si="95"/>
        <v>#VALUE!</v>
      </c>
      <c r="T195" s="18" t="e">
        <f t="shared" si="96"/>
        <v>#VALUE!</v>
      </c>
    </row>
    <row r="196" spans="1:20" x14ac:dyDescent="0.25">
      <c r="A196" s="13" t="s">
        <v>212</v>
      </c>
      <c r="B196" s="36" t="s">
        <v>203</v>
      </c>
      <c r="C196" s="15" t="e">
        <f t="shared" si="81"/>
        <v>#VALUE!</v>
      </c>
      <c r="D196" s="15" t="e">
        <f t="shared" si="82"/>
        <v>#VALUE!</v>
      </c>
      <c r="E196" s="15" t="e">
        <f t="shared" si="83"/>
        <v>#VALUE!</v>
      </c>
      <c r="F196" s="15" t="e">
        <f t="shared" si="84"/>
        <v>#VALUE!</v>
      </c>
      <c r="G196" s="15" t="e">
        <f t="shared" si="85"/>
        <v>#VALUE!</v>
      </c>
      <c r="H196" s="15" t="e">
        <f t="shared" si="86"/>
        <v>#VALUE!</v>
      </c>
      <c r="I196" s="15" t="e">
        <f t="shared" si="87"/>
        <v>#VALUE!</v>
      </c>
      <c r="J196" s="15" t="e">
        <f t="shared" si="88"/>
        <v>#VALUE!</v>
      </c>
      <c r="K196" s="15" t="e">
        <f t="shared" si="89"/>
        <v>#VALUE!</v>
      </c>
      <c r="L196" s="14">
        <v>0.99</v>
      </c>
      <c r="M196" s="16">
        <f t="shared" si="90"/>
        <v>9.4545000000000002E-4</v>
      </c>
      <c r="N196" s="14">
        <v>1.62</v>
      </c>
      <c r="O196" s="15" t="e">
        <f t="shared" si="91"/>
        <v>#VALUE!</v>
      </c>
      <c r="P196" s="15" t="e">
        <f t="shared" si="92"/>
        <v>#VALUE!</v>
      </c>
      <c r="Q196" s="17" t="e">
        <f t="shared" si="93"/>
        <v>#VALUE!</v>
      </c>
      <c r="R196" s="17" t="e">
        <f t="shared" si="94"/>
        <v>#VALUE!</v>
      </c>
      <c r="S196" s="17" t="e">
        <f t="shared" si="95"/>
        <v>#VALUE!</v>
      </c>
      <c r="T196" s="18" t="e">
        <f t="shared" si="96"/>
        <v>#VALUE!</v>
      </c>
    </row>
    <row r="197" spans="1:20" x14ac:dyDescent="0.25">
      <c r="A197" s="13" t="s">
        <v>213</v>
      </c>
      <c r="B197" s="36" t="s">
        <v>203</v>
      </c>
      <c r="C197" s="15" t="e">
        <f t="shared" si="81"/>
        <v>#VALUE!</v>
      </c>
      <c r="D197" s="15" t="e">
        <f t="shared" si="82"/>
        <v>#VALUE!</v>
      </c>
      <c r="E197" s="15" t="e">
        <f t="shared" si="83"/>
        <v>#VALUE!</v>
      </c>
      <c r="F197" s="15" t="e">
        <f t="shared" si="84"/>
        <v>#VALUE!</v>
      </c>
      <c r="G197" s="15" t="e">
        <f t="shared" si="85"/>
        <v>#VALUE!</v>
      </c>
      <c r="H197" s="15" t="e">
        <f t="shared" si="86"/>
        <v>#VALUE!</v>
      </c>
      <c r="I197" s="15" t="e">
        <f t="shared" si="87"/>
        <v>#VALUE!</v>
      </c>
      <c r="J197" s="15" t="e">
        <f t="shared" si="88"/>
        <v>#VALUE!</v>
      </c>
      <c r="K197" s="15" t="e">
        <f t="shared" si="89"/>
        <v>#VALUE!</v>
      </c>
      <c r="L197" s="14">
        <v>1.59</v>
      </c>
      <c r="M197" s="16">
        <f t="shared" si="90"/>
        <v>1.5184500000000002E-3</v>
      </c>
      <c r="N197" s="14">
        <v>2.0299999999999998</v>
      </c>
      <c r="O197" s="15" t="e">
        <f t="shared" si="91"/>
        <v>#VALUE!</v>
      </c>
      <c r="P197" s="15" t="e">
        <f t="shared" si="92"/>
        <v>#VALUE!</v>
      </c>
      <c r="Q197" s="17" t="e">
        <f t="shared" si="93"/>
        <v>#VALUE!</v>
      </c>
      <c r="R197" s="17" t="e">
        <f t="shared" si="94"/>
        <v>#VALUE!</v>
      </c>
      <c r="S197" s="17" t="e">
        <f t="shared" si="95"/>
        <v>#VALUE!</v>
      </c>
      <c r="T197" s="18" t="e">
        <f t="shared" si="96"/>
        <v>#VALUE!</v>
      </c>
    </row>
    <row r="198" spans="1:20" x14ac:dyDescent="0.25">
      <c r="A198" s="13" t="s">
        <v>214</v>
      </c>
      <c r="B198" s="36" t="s">
        <v>203</v>
      </c>
      <c r="C198" s="15" t="e">
        <f t="shared" si="81"/>
        <v>#VALUE!</v>
      </c>
      <c r="D198" s="15" t="e">
        <f t="shared" si="82"/>
        <v>#VALUE!</v>
      </c>
      <c r="E198" s="15" t="e">
        <f t="shared" si="83"/>
        <v>#VALUE!</v>
      </c>
      <c r="F198" s="15" t="e">
        <f t="shared" si="84"/>
        <v>#VALUE!</v>
      </c>
      <c r="G198" s="15" t="e">
        <f t="shared" si="85"/>
        <v>#VALUE!</v>
      </c>
      <c r="H198" s="15" t="e">
        <f t="shared" si="86"/>
        <v>#VALUE!</v>
      </c>
      <c r="I198" s="15" t="e">
        <f t="shared" si="87"/>
        <v>#VALUE!</v>
      </c>
      <c r="J198" s="15" t="e">
        <f t="shared" si="88"/>
        <v>#VALUE!</v>
      </c>
      <c r="K198" s="15" t="e">
        <f t="shared" si="89"/>
        <v>#VALUE!</v>
      </c>
      <c r="L198" s="14">
        <v>7.19</v>
      </c>
      <c r="M198" s="16">
        <f t="shared" si="90"/>
        <v>6.8664500000000005E-3</v>
      </c>
      <c r="N198" s="14">
        <v>2.72</v>
      </c>
      <c r="O198" s="15" t="e">
        <f t="shared" si="91"/>
        <v>#VALUE!</v>
      </c>
      <c r="P198" s="15" t="e">
        <f t="shared" si="92"/>
        <v>#VALUE!</v>
      </c>
      <c r="Q198" s="17" t="e">
        <f t="shared" si="93"/>
        <v>#VALUE!</v>
      </c>
      <c r="R198" s="17" t="e">
        <f t="shared" si="94"/>
        <v>#VALUE!</v>
      </c>
      <c r="S198" s="17" t="e">
        <f t="shared" si="95"/>
        <v>#VALUE!</v>
      </c>
      <c r="T198" s="18" t="e">
        <f t="shared" si="96"/>
        <v>#VALUE!</v>
      </c>
    </row>
    <row r="199" spans="1:20" x14ac:dyDescent="0.25">
      <c r="A199" s="44"/>
      <c r="B199" s="45"/>
      <c r="C199" s="38"/>
      <c r="D199" s="38"/>
      <c r="E199" s="38"/>
      <c r="F199" s="38"/>
      <c r="G199" s="38"/>
      <c r="H199" s="38"/>
      <c r="I199" s="38"/>
      <c r="J199" s="38"/>
      <c r="K199" s="38"/>
      <c r="L199" s="46"/>
      <c r="M199" s="39"/>
      <c r="N199" s="46"/>
      <c r="O199" s="38"/>
      <c r="P199" s="38"/>
      <c r="Q199" s="40"/>
      <c r="R199" s="40"/>
      <c r="S199" s="40"/>
      <c r="T199" s="40"/>
    </row>
    <row r="200" spans="1:20" x14ac:dyDescent="0.25">
      <c r="A200" s="44"/>
      <c r="B200" s="45"/>
      <c r="C200" s="38"/>
      <c r="D200" s="38"/>
      <c r="E200" s="38"/>
      <c r="F200" s="38"/>
      <c r="G200" s="38"/>
      <c r="H200" s="38"/>
      <c r="I200" s="38"/>
      <c r="J200" s="38"/>
      <c r="K200" s="38"/>
      <c r="L200" s="46"/>
      <c r="M200" s="39"/>
      <c r="N200" s="46"/>
      <c r="O200" s="38"/>
      <c r="P200" s="38"/>
      <c r="Q200" s="40"/>
      <c r="R200" s="40"/>
      <c r="S200" s="40"/>
      <c r="T200" s="40"/>
    </row>
    <row r="201" spans="1:20" x14ac:dyDescent="0.25">
      <c r="A201" s="67" t="s">
        <v>233</v>
      </c>
      <c r="B201" s="68"/>
      <c r="C201" s="68"/>
      <c r="D201" s="68"/>
      <c r="E201" s="68"/>
      <c r="F201" s="68"/>
      <c r="G201" s="68"/>
      <c r="H201" s="68"/>
      <c r="I201" s="68"/>
      <c r="J201" s="68"/>
      <c r="K201" s="68"/>
      <c r="L201" s="68"/>
      <c r="M201" s="68"/>
      <c r="N201" s="68"/>
      <c r="O201" s="68"/>
      <c r="P201" s="68"/>
      <c r="Q201" s="68"/>
      <c r="R201" s="68"/>
      <c r="S201" s="68"/>
      <c r="T201" s="68"/>
    </row>
    <row r="202" spans="1:20" x14ac:dyDescent="0.25">
      <c r="A202" s="68"/>
      <c r="B202" s="68"/>
      <c r="C202" s="68"/>
      <c r="D202" s="68"/>
      <c r="E202" s="68"/>
      <c r="F202" s="68"/>
      <c r="G202" s="68"/>
      <c r="H202" s="68"/>
      <c r="I202" s="68"/>
      <c r="J202" s="68"/>
      <c r="K202" s="68"/>
      <c r="L202" s="68"/>
      <c r="M202" s="68"/>
      <c r="N202" s="68"/>
      <c r="O202" s="68"/>
      <c r="P202" s="68"/>
      <c r="Q202" s="68"/>
      <c r="R202" s="68"/>
      <c r="S202" s="68"/>
      <c r="T202" s="68"/>
    </row>
    <row r="203" spans="1:20" x14ac:dyDescent="0.25">
      <c r="A203" s="51" t="s">
        <v>229</v>
      </c>
      <c r="B203" s="51" t="s">
        <v>229</v>
      </c>
      <c r="C203" s="38"/>
      <c r="D203" s="38"/>
      <c r="E203" s="38"/>
      <c r="F203" s="38"/>
      <c r="G203" s="38"/>
      <c r="H203" s="38"/>
      <c r="I203" s="38"/>
      <c r="J203" s="38"/>
      <c r="K203" s="38"/>
      <c r="L203" s="51" t="s">
        <v>229</v>
      </c>
      <c r="M203" s="39"/>
      <c r="N203" s="51" t="s">
        <v>229</v>
      </c>
      <c r="O203" s="38"/>
      <c r="P203" s="38"/>
      <c r="Q203" s="40"/>
      <c r="R203" s="40"/>
      <c r="S203" s="40"/>
      <c r="T203" s="40"/>
    </row>
    <row r="204" spans="1:20" x14ac:dyDescent="0.25">
      <c r="A204" s="51" t="s">
        <v>230</v>
      </c>
      <c r="B204" s="51" t="s">
        <v>230</v>
      </c>
      <c r="C204" s="38"/>
      <c r="D204" s="38"/>
      <c r="E204" s="38"/>
      <c r="F204" s="38"/>
      <c r="G204" s="38"/>
      <c r="H204" s="38"/>
      <c r="I204" s="38"/>
      <c r="J204" s="38"/>
      <c r="K204" s="38"/>
      <c r="L204" s="51" t="s">
        <v>230</v>
      </c>
      <c r="M204" s="39"/>
      <c r="N204" s="51" t="s">
        <v>230</v>
      </c>
      <c r="O204" s="38"/>
      <c r="P204" s="38"/>
      <c r="Q204" s="40"/>
      <c r="R204" s="40"/>
      <c r="S204" s="40"/>
      <c r="T204" s="40"/>
    </row>
    <row r="205" spans="1:20" x14ac:dyDescent="0.25">
      <c r="A205" s="51" t="s">
        <v>231</v>
      </c>
      <c r="B205" s="51" t="s">
        <v>231</v>
      </c>
      <c r="C205" s="38"/>
      <c r="D205" s="38"/>
      <c r="E205" s="38"/>
      <c r="F205" s="38"/>
      <c r="G205" s="38"/>
      <c r="H205" s="38"/>
      <c r="I205" s="38"/>
      <c r="J205" s="38"/>
      <c r="K205" s="38"/>
      <c r="L205" s="51" t="s">
        <v>231</v>
      </c>
      <c r="M205" s="39"/>
      <c r="N205" s="51" t="s">
        <v>231</v>
      </c>
      <c r="O205" s="38"/>
      <c r="P205" s="38"/>
      <c r="Q205" s="40"/>
      <c r="R205" s="40"/>
      <c r="S205" s="40"/>
      <c r="T205" s="40"/>
    </row>
    <row r="206" spans="1:20" x14ac:dyDescent="0.25">
      <c r="A206" s="51" t="s">
        <v>232</v>
      </c>
      <c r="B206" s="51" t="s">
        <v>232</v>
      </c>
      <c r="C206" s="38"/>
      <c r="D206" s="38"/>
      <c r="E206" s="38"/>
      <c r="F206" s="38"/>
      <c r="G206" s="38"/>
      <c r="H206" s="38"/>
      <c r="I206" s="38"/>
      <c r="J206" s="38"/>
      <c r="K206" s="38"/>
      <c r="L206" s="51" t="s">
        <v>232</v>
      </c>
      <c r="M206" s="39"/>
      <c r="N206" s="51" t="s">
        <v>232</v>
      </c>
      <c r="O206" s="38"/>
      <c r="P206" s="38"/>
      <c r="Q206" s="40"/>
      <c r="R206" s="40"/>
      <c r="S206" s="40"/>
      <c r="T206" s="40"/>
    </row>
    <row r="207" spans="1:20" ht="29.25" customHeight="1" x14ac:dyDescent="0.25">
      <c r="A207" s="47"/>
      <c r="B207" s="48"/>
      <c r="C207" s="1"/>
      <c r="D207" s="1"/>
      <c r="E207" s="1"/>
      <c r="F207" s="1"/>
      <c r="G207" s="1"/>
      <c r="H207" s="1"/>
      <c r="I207" s="1"/>
      <c r="J207" s="1"/>
      <c r="K207" s="1"/>
      <c r="L207" s="61"/>
      <c r="M207" s="62"/>
      <c r="N207" s="50"/>
      <c r="O207" s="63"/>
      <c r="P207" s="63"/>
      <c r="Q207" s="2"/>
      <c r="R207" s="2"/>
      <c r="S207" s="2"/>
      <c r="T207" s="3"/>
    </row>
    <row r="208" spans="1:20" ht="26.25" customHeight="1" x14ac:dyDescent="0.25">
      <c r="A208" s="49"/>
      <c r="B208" s="41" t="s">
        <v>1</v>
      </c>
      <c r="C208" s="4"/>
      <c r="D208" s="64" t="s">
        <v>2</v>
      </c>
      <c r="E208" s="65"/>
      <c r="F208" s="4"/>
      <c r="G208" s="64" t="s">
        <v>3</v>
      </c>
      <c r="H208" s="65"/>
      <c r="I208" s="4"/>
      <c r="J208" s="64" t="s">
        <v>4</v>
      </c>
      <c r="K208" s="65"/>
      <c r="L208" s="66" t="s">
        <v>5</v>
      </c>
      <c r="M208" s="65"/>
      <c r="N208" s="5"/>
      <c r="O208" s="64" t="s">
        <v>6</v>
      </c>
      <c r="P208" s="64"/>
      <c r="Q208" s="6"/>
      <c r="R208" s="6"/>
      <c r="S208" s="6"/>
      <c r="T208" s="7"/>
    </row>
    <row r="209" spans="1:20" ht="51.6" x14ac:dyDescent="0.25">
      <c r="A209" s="49" t="s">
        <v>7</v>
      </c>
      <c r="B209" s="5" t="s">
        <v>8</v>
      </c>
      <c r="C209" s="8" t="s">
        <v>9</v>
      </c>
      <c r="D209" s="8" t="s">
        <v>10</v>
      </c>
      <c r="E209" s="8" t="s">
        <v>11</v>
      </c>
      <c r="F209" s="8" t="s">
        <v>12</v>
      </c>
      <c r="G209" s="8" t="s">
        <v>10</v>
      </c>
      <c r="H209" s="8" t="s">
        <v>11</v>
      </c>
      <c r="I209" s="8" t="s">
        <v>13</v>
      </c>
      <c r="J209" s="8" t="s">
        <v>10</v>
      </c>
      <c r="K209" s="8" t="s">
        <v>11</v>
      </c>
      <c r="L209" s="5" t="s">
        <v>14</v>
      </c>
      <c r="M209" s="5" t="s">
        <v>15</v>
      </c>
      <c r="N209" s="5" t="s">
        <v>16</v>
      </c>
      <c r="O209" s="8" t="s">
        <v>17</v>
      </c>
      <c r="P209" s="8" t="s">
        <v>18</v>
      </c>
      <c r="Q209" s="9" t="s">
        <v>19</v>
      </c>
      <c r="R209" s="9" t="s">
        <v>20</v>
      </c>
      <c r="S209" s="9" t="s">
        <v>21</v>
      </c>
      <c r="T209" s="10" t="s">
        <v>22</v>
      </c>
    </row>
    <row r="210" spans="1:20" x14ac:dyDescent="0.25">
      <c r="A210" s="13" t="s">
        <v>122</v>
      </c>
      <c r="B210" s="36">
        <v>1</v>
      </c>
      <c r="C210" s="15">
        <f t="shared" ref="C210" si="97">0.71*(B210^(4.75))</f>
        <v>0.71</v>
      </c>
      <c r="D210" s="15">
        <f t="shared" ref="D210" si="98">(C210/1.1)^(1/2)</f>
        <v>0.8034018580103891</v>
      </c>
      <c r="E210" s="15">
        <f t="shared" ref="E210" si="99">(C210/0.53)^(1/2)</f>
        <v>1.1574206847596227</v>
      </c>
      <c r="F210" s="15">
        <f t="shared" ref="F210" si="100">1.1*(E210^2)</f>
        <v>1.4735849056603774</v>
      </c>
      <c r="G210" s="15">
        <f t="shared" ref="G210" si="101">E210</f>
        <v>1.1574206847596227</v>
      </c>
      <c r="H210" s="15">
        <f t="shared" ref="H210" si="102">((1.1*(E210^2))/0.53)^(0.5)</f>
        <v>1.6674378185121284</v>
      </c>
      <c r="I210" s="15">
        <f t="shared" ref="I210" si="103">C210*EXP(0.045*((10)^1.33))</f>
        <v>1.8581709270237761</v>
      </c>
      <c r="J210" s="15">
        <f t="shared" ref="J210" si="104">(I210/1.1)^0.5</f>
        <v>1.2997100820161172</v>
      </c>
      <c r="K210" s="15">
        <f t="shared" ref="K210" si="105">(I210/0.53)^0.5</f>
        <v>1.872427002896758</v>
      </c>
      <c r="L210" s="14">
        <v>3.15E-3</v>
      </c>
      <c r="M210" s="16">
        <f t="shared" ref="M210" si="106">L210*0.000955</f>
        <v>3.00825E-6</v>
      </c>
      <c r="N210" s="14">
        <v>1</v>
      </c>
      <c r="O210" s="15">
        <v>1</v>
      </c>
      <c r="P210" s="15">
        <f t="shared" ref="P210" si="107">O210*365.25</f>
        <v>365.25</v>
      </c>
      <c r="Q210" s="17">
        <f t="shared" ref="Q210" si="108">10*(B210^(1-(4.75)))</f>
        <v>10</v>
      </c>
      <c r="R210" s="17">
        <f t="shared" ref="R210" si="109">(Q210/10)*((LN(1.1*(N210^2)/C210)/0.045)^(1/1.33))</f>
        <v>5.532291545497781</v>
      </c>
      <c r="S210" s="17" t="e">
        <f t="shared" ref="S210" si="110">(Q210/10)*((LN(0.53*(N210^2)/C210)/0.045)^(1/1.33))</f>
        <v>#NUM!</v>
      </c>
      <c r="T210" s="25">
        <f t="shared" ref="T210:T225" si="111">IF(Q210&gt;R210,R210,Q210-S210)</f>
        <v>5.532291545497781</v>
      </c>
    </row>
    <row r="211" spans="1:20" x14ac:dyDescent="0.25">
      <c r="A211" s="13" t="s">
        <v>237</v>
      </c>
      <c r="B211" s="36">
        <v>0.33</v>
      </c>
      <c r="C211" s="15">
        <f t="shared" ref="C211:C212" si="112">0.71*(B211^(4.75))</f>
        <v>3.6660599547682065E-3</v>
      </c>
      <c r="D211" s="15">
        <f t="shared" ref="D211:D212" si="113">(C211/1.1)^(1/2)</f>
        <v>5.773025010392737E-2</v>
      </c>
      <c r="E211" s="15">
        <f t="shared" ref="E211:E212" si="114">(C211/0.53)^(1/2)</f>
        <v>8.316907029827636E-2</v>
      </c>
      <c r="F211" s="15">
        <f t="shared" ref="F211:F212" si="115">1.1*(E211^2)</f>
        <v>7.6088036797075992E-3</v>
      </c>
      <c r="G211" s="15">
        <f t="shared" ref="G211:G212" si="116">E211</f>
        <v>8.316907029827636E-2</v>
      </c>
      <c r="H211" s="15">
        <f t="shared" ref="H211:H212" si="117">((1.1*(E211^2))/0.53)^(0.5)</f>
        <v>0.11981750021569831</v>
      </c>
      <c r="I211" s="15">
        <f t="shared" ref="I211:I212" si="118">C211*EXP(0.045*((10)^1.33))</f>
        <v>9.5946000347554659E-3</v>
      </c>
      <c r="J211" s="15">
        <f t="shared" ref="J211:J212" si="119">(I211/1.1)^0.5</f>
        <v>9.3393595433303209E-2</v>
      </c>
      <c r="K211" s="15">
        <f t="shared" ref="K211:K212" si="120">(I211/0.53)^0.5</f>
        <v>0.13454745978092963</v>
      </c>
      <c r="L211" s="14">
        <v>1.7899999999999999E-2</v>
      </c>
      <c r="M211" s="16">
        <f t="shared" ref="M211:M212" si="121">L211*0.000955</f>
        <v>1.70945E-5</v>
      </c>
      <c r="N211" s="14">
        <v>0.14499999999999999</v>
      </c>
      <c r="O211" s="15">
        <f t="shared" ref="O211:O212" si="122">((N211^3)/(B211+M211))^0.5</f>
        <v>9.6113365588800487E-2</v>
      </c>
      <c r="P211" s="15">
        <f t="shared" ref="P211:P212" si="123">O211*365.25</f>
        <v>35.105406781309377</v>
      </c>
      <c r="Q211" s="17">
        <f t="shared" ref="Q211:Q212" si="124">10*(B211^(1-(4.75)))</f>
        <v>639.10575083547428</v>
      </c>
      <c r="R211" s="17">
        <f t="shared" ref="R211:R212" si="125">(Q211/10)*((LN(1.1*(N211^2)/C211)/0.045)^(1/1.33))</f>
        <v>1041.4631725859556</v>
      </c>
      <c r="S211" s="17">
        <f t="shared" ref="S211:S212" si="126">(Q211/10)*((LN(0.53*(N211^2)/C211)/0.045)^(1/1.33))</f>
        <v>712.48687515171798</v>
      </c>
      <c r="T211" s="25">
        <f t="shared" si="111"/>
        <v>-73.381124316243699</v>
      </c>
    </row>
    <row r="212" spans="1:20" x14ac:dyDescent="0.25">
      <c r="A212" s="13" t="s">
        <v>238</v>
      </c>
      <c r="B212" s="36">
        <v>0.08</v>
      </c>
      <c r="C212" s="15">
        <f t="shared" si="112"/>
        <v>4.3745741964760507E-6</v>
      </c>
      <c r="D212" s="15">
        <f t="shared" si="113"/>
        <v>1.9942130360520779E-3</v>
      </c>
      <c r="E212" s="15">
        <f t="shared" si="114"/>
        <v>2.8729625090238645E-3</v>
      </c>
      <c r="F212" s="15">
        <f t="shared" si="115"/>
        <v>9.0793049360823703E-6</v>
      </c>
      <c r="G212" s="15">
        <f t="shared" si="116"/>
        <v>2.8729625090238645E-3</v>
      </c>
      <c r="H212" s="15">
        <f t="shared" si="117"/>
        <v>4.1389327163345018E-3</v>
      </c>
      <c r="I212" s="15">
        <f t="shared" si="118"/>
        <v>1.1448882521127033E-5</v>
      </c>
      <c r="J212" s="15">
        <f t="shared" si="119"/>
        <v>3.2261548349709433E-3</v>
      </c>
      <c r="K212" s="15">
        <f t="shared" si="120"/>
        <v>4.6477591519141727E-3</v>
      </c>
      <c r="L212" s="14">
        <v>2.7000000000000001E-3</v>
      </c>
      <c r="M212" s="16">
        <f t="shared" si="121"/>
        <v>2.5785E-6</v>
      </c>
      <c r="N212" s="14">
        <v>1.111E-2</v>
      </c>
      <c r="O212" s="15">
        <f t="shared" si="122"/>
        <v>4.1401787895031864E-3</v>
      </c>
      <c r="P212" s="15">
        <f t="shared" si="123"/>
        <v>1.5122003028660389</v>
      </c>
      <c r="Q212" s="17">
        <f t="shared" si="124"/>
        <v>129841.20842150848</v>
      </c>
      <c r="R212" s="17">
        <f t="shared" si="125"/>
        <v>338069.06014146417</v>
      </c>
      <c r="S212" s="17">
        <f t="shared" si="126"/>
        <v>282470.41479950148</v>
      </c>
      <c r="T212" s="25">
        <f t="shared" si="111"/>
        <v>-152629.20637799299</v>
      </c>
    </row>
    <row r="213" spans="1:20" x14ac:dyDescent="0.25">
      <c r="A213" s="13"/>
      <c r="B213" s="36"/>
      <c r="C213" s="15">
        <f t="shared" ref="C213:C225" si="127">0.71*(B213^(4.75))</f>
        <v>0</v>
      </c>
      <c r="D213" s="15">
        <f t="shared" ref="D213:D225" si="128">(C213/1.1)^(1/2)</f>
        <v>0</v>
      </c>
      <c r="E213" s="15">
        <f t="shared" ref="E213:E225" si="129">(C213/0.53)^(1/2)</f>
        <v>0</v>
      </c>
      <c r="F213" s="15">
        <f t="shared" ref="F213:F225" si="130">1.1*(E213^2)</f>
        <v>0</v>
      </c>
      <c r="G213" s="15">
        <f t="shared" ref="G213:G225" si="131">E213</f>
        <v>0</v>
      </c>
      <c r="H213" s="15">
        <f t="shared" ref="H213:H225" si="132">((1.1*(E213^2))/0.53)^(0.5)</f>
        <v>0</v>
      </c>
      <c r="I213" s="15">
        <f t="shared" ref="I213:I225" si="133">C213*EXP(0.045*((10)^1.33))</f>
        <v>0</v>
      </c>
      <c r="J213" s="15">
        <f t="shared" ref="J213:J225" si="134">(I213/1.1)^0.5</f>
        <v>0</v>
      </c>
      <c r="K213" s="15">
        <f t="shared" ref="K213:K225" si="135">(I213/0.53)^0.5</f>
        <v>0</v>
      </c>
      <c r="L213" s="14"/>
      <c r="M213" s="16">
        <f t="shared" ref="M213:M225" si="136">L213*0.000955</f>
        <v>0</v>
      </c>
      <c r="N213" s="14"/>
      <c r="O213" s="15" t="e">
        <f t="shared" ref="O213:O225" si="137">((N213^3)/(B213+M213))^0.5</f>
        <v>#DIV/0!</v>
      </c>
      <c r="P213" s="15" t="e">
        <f t="shared" ref="P213:P225" si="138">O213*365.25</f>
        <v>#DIV/0!</v>
      </c>
      <c r="Q213" s="17" t="e">
        <f t="shared" ref="Q213:Q225" si="139">10*(B213^(1-(4.75)))</f>
        <v>#DIV/0!</v>
      </c>
      <c r="R213" s="17" t="e">
        <f t="shared" ref="R213:R225" si="140">(Q213/10)*((LN(1.1*(N213^2)/C213)/0.045)^(1/1.33))</f>
        <v>#DIV/0!</v>
      </c>
      <c r="S213" s="17" t="e">
        <f t="shared" ref="S213:S225" si="141">(Q213/10)*((LN(0.53*(N213^2)/C213)/0.045)^(1/1.33))</f>
        <v>#DIV/0!</v>
      </c>
      <c r="T213" s="25" t="e">
        <f t="shared" si="111"/>
        <v>#DIV/0!</v>
      </c>
    </row>
    <row r="214" spans="1:20" x14ac:dyDescent="0.25">
      <c r="A214" s="13"/>
      <c r="B214" s="36"/>
      <c r="C214" s="15">
        <f t="shared" si="127"/>
        <v>0</v>
      </c>
      <c r="D214" s="15">
        <f t="shared" si="128"/>
        <v>0</v>
      </c>
      <c r="E214" s="15">
        <f t="shared" si="129"/>
        <v>0</v>
      </c>
      <c r="F214" s="15">
        <f t="shared" si="130"/>
        <v>0</v>
      </c>
      <c r="G214" s="15">
        <f t="shared" si="131"/>
        <v>0</v>
      </c>
      <c r="H214" s="15">
        <f t="shared" si="132"/>
        <v>0</v>
      </c>
      <c r="I214" s="15">
        <f t="shared" si="133"/>
        <v>0</v>
      </c>
      <c r="J214" s="15">
        <f t="shared" si="134"/>
        <v>0</v>
      </c>
      <c r="K214" s="15">
        <f t="shared" si="135"/>
        <v>0</v>
      </c>
      <c r="L214" s="14"/>
      <c r="M214" s="16">
        <f t="shared" si="136"/>
        <v>0</v>
      </c>
      <c r="N214" s="14"/>
      <c r="O214" s="15" t="e">
        <f t="shared" si="137"/>
        <v>#DIV/0!</v>
      </c>
      <c r="P214" s="15" t="e">
        <f t="shared" si="138"/>
        <v>#DIV/0!</v>
      </c>
      <c r="Q214" s="17" t="e">
        <f t="shared" si="139"/>
        <v>#DIV/0!</v>
      </c>
      <c r="R214" s="17" t="e">
        <f t="shared" si="140"/>
        <v>#DIV/0!</v>
      </c>
      <c r="S214" s="17" t="e">
        <f t="shared" si="141"/>
        <v>#DIV/0!</v>
      </c>
      <c r="T214" s="25" t="e">
        <f t="shared" si="111"/>
        <v>#DIV/0!</v>
      </c>
    </row>
    <row r="215" spans="1:20" x14ac:dyDescent="0.25">
      <c r="A215" s="13"/>
      <c r="B215" s="36"/>
      <c r="C215" s="15">
        <f t="shared" si="127"/>
        <v>0</v>
      </c>
      <c r="D215" s="15">
        <f t="shared" si="128"/>
        <v>0</v>
      </c>
      <c r="E215" s="15">
        <f t="shared" si="129"/>
        <v>0</v>
      </c>
      <c r="F215" s="15">
        <f t="shared" si="130"/>
        <v>0</v>
      </c>
      <c r="G215" s="15">
        <f t="shared" si="131"/>
        <v>0</v>
      </c>
      <c r="H215" s="15">
        <f t="shared" si="132"/>
        <v>0</v>
      </c>
      <c r="I215" s="15">
        <f t="shared" si="133"/>
        <v>0</v>
      </c>
      <c r="J215" s="15">
        <f t="shared" si="134"/>
        <v>0</v>
      </c>
      <c r="K215" s="15">
        <f t="shared" si="135"/>
        <v>0</v>
      </c>
      <c r="L215" s="14"/>
      <c r="M215" s="16">
        <f t="shared" si="136"/>
        <v>0</v>
      </c>
      <c r="N215" s="14"/>
      <c r="O215" s="15" t="e">
        <f t="shared" si="137"/>
        <v>#DIV/0!</v>
      </c>
      <c r="P215" s="15" t="e">
        <f t="shared" si="138"/>
        <v>#DIV/0!</v>
      </c>
      <c r="Q215" s="17" t="e">
        <f t="shared" si="139"/>
        <v>#DIV/0!</v>
      </c>
      <c r="R215" s="17" t="e">
        <f t="shared" si="140"/>
        <v>#DIV/0!</v>
      </c>
      <c r="S215" s="17" t="e">
        <f t="shared" si="141"/>
        <v>#DIV/0!</v>
      </c>
      <c r="T215" s="25" t="e">
        <f t="shared" si="111"/>
        <v>#DIV/0!</v>
      </c>
    </row>
    <row r="216" spans="1:20" x14ac:dyDescent="0.25">
      <c r="A216" s="13"/>
      <c r="B216" s="36"/>
      <c r="C216" s="15">
        <f t="shared" si="127"/>
        <v>0</v>
      </c>
      <c r="D216" s="15">
        <f t="shared" si="128"/>
        <v>0</v>
      </c>
      <c r="E216" s="15">
        <f t="shared" si="129"/>
        <v>0</v>
      </c>
      <c r="F216" s="15">
        <f t="shared" si="130"/>
        <v>0</v>
      </c>
      <c r="G216" s="15">
        <f t="shared" si="131"/>
        <v>0</v>
      </c>
      <c r="H216" s="15">
        <f t="shared" si="132"/>
        <v>0</v>
      </c>
      <c r="I216" s="15">
        <f t="shared" si="133"/>
        <v>0</v>
      </c>
      <c r="J216" s="15">
        <f t="shared" si="134"/>
        <v>0</v>
      </c>
      <c r="K216" s="15">
        <f t="shared" si="135"/>
        <v>0</v>
      </c>
      <c r="L216" s="14"/>
      <c r="M216" s="16">
        <f t="shared" si="136"/>
        <v>0</v>
      </c>
      <c r="N216" s="14"/>
      <c r="O216" s="15" t="e">
        <f t="shared" si="137"/>
        <v>#DIV/0!</v>
      </c>
      <c r="P216" s="15" t="e">
        <f t="shared" si="138"/>
        <v>#DIV/0!</v>
      </c>
      <c r="Q216" s="17" t="e">
        <f t="shared" si="139"/>
        <v>#DIV/0!</v>
      </c>
      <c r="R216" s="17" t="e">
        <f t="shared" si="140"/>
        <v>#DIV/0!</v>
      </c>
      <c r="S216" s="17" t="e">
        <f t="shared" si="141"/>
        <v>#DIV/0!</v>
      </c>
      <c r="T216" s="25" t="e">
        <f t="shared" si="111"/>
        <v>#DIV/0!</v>
      </c>
    </row>
    <row r="217" spans="1:20" x14ac:dyDescent="0.25">
      <c r="A217" s="13"/>
      <c r="B217" s="36"/>
      <c r="C217" s="15">
        <f t="shared" si="127"/>
        <v>0</v>
      </c>
      <c r="D217" s="15">
        <f t="shared" si="128"/>
        <v>0</v>
      </c>
      <c r="E217" s="15">
        <f t="shared" si="129"/>
        <v>0</v>
      </c>
      <c r="F217" s="15">
        <f t="shared" si="130"/>
        <v>0</v>
      </c>
      <c r="G217" s="15">
        <f t="shared" si="131"/>
        <v>0</v>
      </c>
      <c r="H217" s="15">
        <f t="shared" si="132"/>
        <v>0</v>
      </c>
      <c r="I217" s="15">
        <f t="shared" si="133"/>
        <v>0</v>
      </c>
      <c r="J217" s="15">
        <f t="shared" si="134"/>
        <v>0</v>
      </c>
      <c r="K217" s="15">
        <f t="shared" si="135"/>
        <v>0</v>
      </c>
      <c r="L217" s="14"/>
      <c r="M217" s="16">
        <f t="shared" si="136"/>
        <v>0</v>
      </c>
      <c r="N217" s="14"/>
      <c r="O217" s="15" t="e">
        <f t="shared" si="137"/>
        <v>#DIV/0!</v>
      </c>
      <c r="P217" s="15" t="e">
        <f t="shared" si="138"/>
        <v>#DIV/0!</v>
      </c>
      <c r="Q217" s="17" t="e">
        <f t="shared" si="139"/>
        <v>#DIV/0!</v>
      </c>
      <c r="R217" s="17" t="e">
        <f t="shared" si="140"/>
        <v>#DIV/0!</v>
      </c>
      <c r="S217" s="17" t="e">
        <f t="shared" si="141"/>
        <v>#DIV/0!</v>
      </c>
      <c r="T217" s="25" t="e">
        <f t="shared" si="111"/>
        <v>#DIV/0!</v>
      </c>
    </row>
    <row r="218" spans="1:20" x14ac:dyDescent="0.25">
      <c r="A218" s="13"/>
      <c r="B218" s="36"/>
      <c r="C218" s="15">
        <f t="shared" si="127"/>
        <v>0</v>
      </c>
      <c r="D218" s="15">
        <f t="shared" si="128"/>
        <v>0</v>
      </c>
      <c r="E218" s="15">
        <f t="shared" si="129"/>
        <v>0</v>
      </c>
      <c r="F218" s="15">
        <f t="shared" si="130"/>
        <v>0</v>
      </c>
      <c r="G218" s="15">
        <f t="shared" si="131"/>
        <v>0</v>
      </c>
      <c r="H218" s="15">
        <f t="shared" si="132"/>
        <v>0</v>
      </c>
      <c r="I218" s="15">
        <f t="shared" si="133"/>
        <v>0</v>
      </c>
      <c r="J218" s="15">
        <f t="shared" si="134"/>
        <v>0</v>
      </c>
      <c r="K218" s="15">
        <f t="shared" si="135"/>
        <v>0</v>
      </c>
      <c r="L218" s="14"/>
      <c r="M218" s="16">
        <f t="shared" si="136"/>
        <v>0</v>
      </c>
      <c r="N218" s="14"/>
      <c r="O218" s="15" t="e">
        <f t="shared" si="137"/>
        <v>#DIV/0!</v>
      </c>
      <c r="P218" s="15" t="e">
        <f t="shared" si="138"/>
        <v>#DIV/0!</v>
      </c>
      <c r="Q218" s="17" t="e">
        <f t="shared" si="139"/>
        <v>#DIV/0!</v>
      </c>
      <c r="R218" s="17" t="e">
        <f t="shared" si="140"/>
        <v>#DIV/0!</v>
      </c>
      <c r="S218" s="17" t="e">
        <f t="shared" si="141"/>
        <v>#DIV/0!</v>
      </c>
      <c r="T218" s="25" t="e">
        <f t="shared" si="111"/>
        <v>#DIV/0!</v>
      </c>
    </row>
    <row r="219" spans="1:20" x14ac:dyDescent="0.25">
      <c r="A219" s="13"/>
      <c r="B219" s="36"/>
      <c r="C219" s="15">
        <f t="shared" si="127"/>
        <v>0</v>
      </c>
      <c r="D219" s="15">
        <f t="shared" si="128"/>
        <v>0</v>
      </c>
      <c r="E219" s="15">
        <f t="shared" si="129"/>
        <v>0</v>
      </c>
      <c r="F219" s="15">
        <f t="shared" si="130"/>
        <v>0</v>
      </c>
      <c r="G219" s="15">
        <f t="shared" si="131"/>
        <v>0</v>
      </c>
      <c r="H219" s="15">
        <f t="shared" si="132"/>
        <v>0</v>
      </c>
      <c r="I219" s="15">
        <f t="shared" si="133"/>
        <v>0</v>
      </c>
      <c r="J219" s="15">
        <f t="shared" si="134"/>
        <v>0</v>
      </c>
      <c r="K219" s="15">
        <f t="shared" si="135"/>
        <v>0</v>
      </c>
      <c r="L219" s="14"/>
      <c r="M219" s="16">
        <f t="shared" si="136"/>
        <v>0</v>
      </c>
      <c r="N219" s="14"/>
      <c r="O219" s="15" t="e">
        <f t="shared" si="137"/>
        <v>#DIV/0!</v>
      </c>
      <c r="P219" s="15" t="e">
        <f t="shared" si="138"/>
        <v>#DIV/0!</v>
      </c>
      <c r="Q219" s="17" t="e">
        <f t="shared" si="139"/>
        <v>#DIV/0!</v>
      </c>
      <c r="R219" s="17" t="e">
        <f t="shared" si="140"/>
        <v>#DIV/0!</v>
      </c>
      <c r="S219" s="17" t="e">
        <f t="shared" si="141"/>
        <v>#DIV/0!</v>
      </c>
      <c r="T219" s="25" t="e">
        <f t="shared" si="111"/>
        <v>#DIV/0!</v>
      </c>
    </row>
    <row r="220" spans="1:20" x14ac:dyDescent="0.25">
      <c r="A220" s="13"/>
      <c r="B220" s="36"/>
      <c r="C220" s="15">
        <f t="shared" si="127"/>
        <v>0</v>
      </c>
      <c r="D220" s="15">
        <f t="shared" si="128"/>
        <v>0</v>
      </c>
      <c r="E220" s="15">
        <f t="shared" si="129"/>
        <v>0</v>
      </c>
      <c r="F220" s="15">
        <f t="shared" si="130"/>
        <v>0</v>
      </c>
      <c r="G220" s="15">
        <f t="shared" si="131"/>
        <v>0</v>
      </c>
      <c r="H220" s="15">
        <f t="shared" si="132"/>
        <v>0</v>
      </c>
      <c r="I220" s="15">
        <f t="shared" si="133"/>
        <v>0</v>
      </c>
      <c r="J220" s="15">
        <f t="shared" si="134"/>
        <v>0</v>
      </c>
      <c r="K220" s="15">
        <f t="shared" si="135"/>
        <v>0</v>
      </c>
      <c r="L220" s="14"/>
      <c r="M220" s="16">
        <f t="shared" si="136"/>
        <v>0</v>
      </c>
      <c r="N220" s="14"/>
      <c r="O220" s="15" t="e">
        <f t="shared" si="137"/>
        <v>#DIV/0!</v>
      </c>
      <c r="P220" s="15" t="e">
        <f t="shared" si="138"/>
        <v>#DIV/0!</v>
      </c>
      <c r="Q220" s="17" t="e">
        <f t="shared" si="139"/>
        <v>#DIV/0!</v>
      </c>
      <c r="R220" s="17" t="e">
        <f t="shared" si="140"/>
        <v>#DIV/0!</v>
      </c>
      <c r="S220" s="17" t="e">
        <f t="shared" si="141"/>
        <v>#DIV/0!</v>
      </c>
      <c r="T220" s="25" t="e">
        <f t="shared" si="111"/>
        <v>#DIV/0!</v>
      </c>
    </row>
    <row r="221" spans="1:20" x14ac:dyDescent="0.25">
      <c r="A221" s="13"/>
      <c r="B221" s="36"/>
      <c r="C221" s="15">
        <f t="shared" si="127"/>
        <v>0</v>
      </c>
      <c r="D221" s="15">
        <f t="shared" si="128"/>
        <v>0</v>
      </c>
      <c r="E221" s="15">
        <f t="shared" si="129"/>
        <v>0</v>
      </c>
      <c r="F221" s="15">
        <f t="shared" si="130"/>
        <v>0</v>
      </c>
      <c r="G221" s="15">
        <f t="shared" si="131"/>
        <v>0</v>
      </c>
      <c r="H221" s="15">
        <f t="shared" si="132"/>
        <v>0</v>
      </c>
      <c r="I221" s="15">
        <f t="shared" si="133"/>
        <v>0</v>
      </c>
      <c r="J221" s="15">
        <f t="shared" si="134"/>
        <v>0</v>
      </c>
      <c r="K221" s="15">
        <f t="shared" si="135"/>
        <v>0</v>
      </c>
      <c r="L221" s="14"/>
      <c r="M221" s="16">
        <f t="shared" si="136"/>
        <v>0</v>
      </c>
      <c r="N221" s="14"/>
      <c r="O221" s="15" t="e">
        <f t="shared" si="137"/>
        <v>#DIV/0!</v>
      </c>
      <c r="P221" s="15" t="e">
        <f t="shared" si="138"/>
        <v>#DIV/0!</v>
      </c>
      <c r="Q221" s="17" t="e">
        <f t="shared" si="139"/>
        <v>#DIV/0!</v>
      </c>
      <c r="R221" s="17" t="e">
        <f t="shared" si="140"/>
        <v>#DIV/0!</v>
      </c>
      <c r="S221" s="17" t="e">
        <f t="shared" si="141"/>
        <v>#DIV/0!</v>
      </c>
      <c r="T221" s="25" t="e">
        <f t="shared" si="111"/>
        <v>#DIV/0!</v>
      </c>
    </row>
    <row r="222" spans="1:20" x14ac:dyDescent="0.25">
      <c r="A222" s="13"/>
      <c r="B222" s="36"/>
      <c r="C222" s="15">
        <f t="shared" si="127"/>
        <v>0</v>
      </c>
      <c r="D222" s="15">
        <f t="shared" si="128"/>
        <v>0</v>
      </c>
      <c r="E222" s="15">
        <f t="shared" si="129"/>
        <v>0</v>
      </c>
      <c r="F222" s="15">
        <f t="shared" si="130"/>
        <v>0</v>
      </c>
      <c r="G222" s="15">
        <f t="shared" si="131"/>
        <v>0</v>
      </c>
      <c r="H222" s="15">
        <f t="shared" si="132"/>
        <v>0</v>
      </c>
      <c r="I222" s="15">
        <f t="shared" si="133"/>
        <v>0</v>
      </c>
      <c r="J222" s="15">
        <f t="shared" si="134"/>
        <v>0</v>
      </c>
      <c r="K222" s="15">
        <f t="shared" si="135"/>
        <v>0</v>
      </c>
      <c r="L222" s="14"/>
      <c r="M222" s="16">
        <f t="shared" si="136"/>
        <v>0</v>
      </c>
      <c r="N222" s="14"/>
      <c r="O222" s="15" t="e">
        <f t="shared" si="137"/>
        <v>#DIV/0!</v>
      </c>
      <c r="P222" s="15" t="e">
        <f t="shared" si="138"/>
        <v>#DIV/0!</v>
      </c>
      <c r="Q222" s="17" t="e">
        <f t="shared" si="139"/>
        <v>#DIV/0!</v>
      </c>
      <c r="R222" s="17" t="e">
        <f t="shared" si="140"/>
        <v>#DIV/0!</v>
      </c>
      <c r="S222" s="17" t="e">
        <f t="shared" si="141"/>
        <v>#DIV/0!</v>
      </c>
      <c r="T222" s="25" t="e">
        <f t="shared" si="111"/>
        <v>#DIV/0!</v>
      </c>
    </row>
    <row r="223" spans="1:20" x14ac:dyDescent="0.25">
      <c r="A223" s="13"/>
      <c r="B223" s="36"/>
      <c r="C223" s="15">
        <f t="shared" si="127"/>
        <v>0</v>
      </c>
      <c r="D223" s="15">
        <f t="shared" si="128"/>
        <v>0</v>
      </c>
      <c r="E223" s="15">
        <f t="shared" si="129"/>
        <v>0</v>
      </c>
      <c r="F223" s="15">
        <f t="shared" si="130"/>
        <v>0</v>
      </c>
      <c r="G223" s="15">
        <f t="shared" si="131"/>
        <v>0</v>
      </c>
      <c r="H223" s="15">
        <f t="shared" si="132"/>
        <v>0</v>
      </c>
      <c r="I223" s="15">
        <f t="shared" si="133"/>
        <v>0</v>
      </c>
      <c r="J223" s="15">
        <f t="shared" si="134"/>
        <v>0</v>
      </c>
      <c r="K223" s="15">
        <f t="shared" si="135"/>
        <v>0</v>
      </c>
      <c r="L223" s="14"/>
      <c r="M223" s="16">
        <f t="shared" si="136"/>
        <v>0</v>
      </c>
      <c r="N223" s="14"/>
      <c r="O223" s="15" t="e">
        <f t="shared" si="137"/>
        <v>#DIV/0!</v>
      </c>
      <c r="P223" s="15" t="e">
        <f t="shared" si="138"/>
        <v>#DIV/0!</v>
      </c>
      <c r="Q223" s="17" t="e">
        <f t="shared" si="139"/>
        <v>#DIV/0!</v>
      </c>
      <c r="R223" s="17" t="e">
        <f t="shared" si="140"/>
        <v>#DIV/0!</v>
      </c>
      <c r="S223" s="17" t="e">
        <f t="shared" si="141"/>
        <v>#DIV/0!</v>
      </c>
      <c r="T223" s="25" t="e">
        <f t="shared" si="111"/>
        <v>#DIV/0!</v>
      </c>
    </row>
    <row r="224" spans="1:20" x14ac:dyDescent="0.25">
      <c r="A224" s="13"/>
      <c r="B224" s="36"/>
      <c r="C224" s="15">
        <f t="shared" si="127"/>
        <v>0</v>
      </c>
      <c r="D224" s="15">
        <f t="shared" si="128"/>
        <v>0</v>
      </c>
      <c r="E224" s="15">
        <f t="shared" si="129"/>
        <v>0</v>
      </c>
      <c r="F224" s="15">
        <f t="shared" si="130"/>
        <v>0</v>
      </c>
      <c r="G224" s="15">
        <f t="shared" si="131"/>
        <v>0</v>
      </c>
      <c r="H224" s="15">
        <f t="shared" si="132"/>
        <v>0</v>
      </c>
      <c r="I224" s="15">
        <f t="shared" si="133"/>
        <v>0</v>
      </c>
      <c r="J224" s="15">
        <f t="shared" si="134"/>
        <v>0</v>
      </c>
      <c r="K224" s="15">
        <f t="shared" si="135"/>
        <v>0</v>
      </c>
      <c r="L224" s="14"/>
      <c r="M224" s="16">
        <f t="shared" si="136"/>
        <v>0</v>
      </c>
      <c r="N224" s="14"/>
      <c r="O224" s="15" t="e">
        <f t="shared" si="137"/>
        <v>#DIV/0!</v>
      </c>
      <c r="P224" s="15" t="e">
        <f t="shared" si="138"/>
        <v>#DIV/0!</v>
      </c>
      <c r="Q224" s="17" t="e">
        <f t="shared" si="139"/>
        <v>#DIV/0!</v>
      </c>
      <c r="R224" s="17" t="e">
        <f t="shared" si="140"/>
        <v>#DIV/0!</v>
      </c>
      <c r="S224" s="17" t="e">
        <f t="shared" si="141"/>
        <v>#DIV/0!</v>
      </c>
      <c r="T224" s="25" t="e">
        <f t="shared" si="111"/>
        <v>#DIV/0!</v>
      </c>
    </row>
    <row r="225" spans="1:20" x14ac:dyDescent="0.25">
      <c r="A225" s="13"/>
      <c r="B225" s="36"/>
      <c r="C225" s="15">
        <f t="shared" si="127"/>
        <v>0</v>
      </c>
      <c r="D225" s="15">
        <f t="shared" si="128"/>
        <v>0</v>
      </c>
      <c r="E225" s="15">
        <f t="shared" si="129"/>
        <v>0</v>
      </c>
      <c r="F225" s="15">
        <f t="shared" si="130"/>
        <v>0</v>
      </c>
      <c r="G225" s="15">
        <f t="shared" si="131"/>
        <v>0</v>
      </c>
      <c r="H225" s="15">
        <f t="shared" si="132"/>
        <v>0</v>
      </c>
      <c r="I225" s="15">
        <f t="shared" si="133"/>
        <v>0</v>
      </c>
      <c r="J225" s="15">
        <f t="shared" si="134"/>
        <v>0</v>
      </c>
      <c r="K225" s="15">
        <f t="shared" si="135"/>
        <v>0</v>
      </c>
      <c r="L225" s="14"/>
      <c r="M225" s="16">
        <f t="shared" si="136"/>
        <v>0</v>
      </c>
      <c r="N225" s="14"/>
      <c r="O225" s="15" t="e">
        <f t="shared" si="137"/>
        <v>#DIV/0!</v>
      </c>
      <c r="P225" s="15" t="e">
        <f t="shared" si="138"/>
        <v>#DIV/0!</v>
      </c>
      <c r="Q225" s="17" t="e">
        <f t="shared" si="139"/>
        <v>#DIV/0!</v>
      </c>
      <c r="R225" s="17" t="e">
        <f t="shared" si="140"/>
        <v>#DIV/0!</v>
      </c>
      <c r="S225" s="17" t="e">
        <f t="shared" si="141"/>
        <v>#DIV/0!</v>
      </c>
      <c r="T225" s="25" t="e">
        <f t="shared" si="111"/>
        <v>#DIV/0!</v>
      </c>
    </row>
    <row r="226" spans="1:20" x14ac:dyDescent="0.25">
      <c r="A226" s="44"/>
      <c r="B226" s="45"/>
      <c r="C226" s="38"/>
      <c r="D226" s="38"/>
      <c r="E226" s="38"/>
      <c r="F226" s="38"/>
      <c r="G226" s="38"/>
      <c r="H226" s="38"/>
      <c r="I226" s="38"/>
      <c r="J226" s="38"/>
      <c r="K226" s="38"/>
      <c r="L226" s="46"/>
      <c r="M226" s="39"/>
      <c r="N226" s="46"/>
      <c r="O226" s="38"/>
      <c r="P226" s="38"/>
      <c r="Q226" s="40"/>
      <c r="R226" s="40"/>
      <c r="S226" s="40"/>
      <c r="T226" s="40"/>
    </row>
    <row r="227" spans="1:20" x14ac:dyDescent="0.25">
      <c r="A227" s="44"/>
      <c r="B227" s="45"/>
      <c r="C227" s="38"/>
      <c r="D227" s="38"/>
      <c r="E227" s="38"/>
      <c r="F227" s="38"/>
      <c r="G227" s="38"/>
      <c r="H227" s="38"/>
      <c r="I227" s="38"/>
      <c r="J227" s="38"/>
      <c r="K227" s="38"/>
      <c r="L227" s="46"/>
      <c r="M227" s="39"/>
      <c r="N227" s="46"/>
      <c r="O227" s="38"/>
      <c r="P227" s="38"/>
      <c r="Q227" s="40"/>
      <c r="R227" s="40"/>
      <c r="S227" s="40"/>
      <c r="T227" s="40"/>
    </row>
    <row r="228" spans="1:20" x14ac:dyDescent="0.25">
      <c r="A228" s="37"/>
      <c r="B228" s="37"/>
      <c r="C228" s="38"/>
      <c r="D228" s="38"/>
      <c r="E228" s="38"/>
      <c r="F228" s="38"/>
      <c r="G228" s="38"/>
      <c r="H228" s="38"/>
      <c r="I228" s="38"/>
      <c r="J228" s="38"/>
      <c r="K228" s="38"/>
      <c r="L228" s="37"/>
      <c r="M228" s="39"/>
      <c r="N228" s="37"/>
      <c r="O228" s="38"/>
      <c r="P228" s="38"/>
      <c r="Q228" s="40"/>
      <c r="R228" s="40"/>
      <c r="S228" s="40"/>
      <c r="T228" s="40"/>
    </row>
    <row r="229" spans="1:20" x14ac:dyDescent="0.25">
      <c r="A229" s="52" t="s">
        <v>215</v>
      </c>
      <c r="B229" s="53"/>
      <c r="C229" s="53"/>
      <c r="D229" s="53"/>
      <c r="E229" s="53"/>
      <c r="F229" s="53"/>
      <c r="G229" s="53"/>
      <c r="H229" s="53"/>
      <c r="I229" s="53"/>
      <c r="J229" s="53"/>
      <c r="K229" s="53"/>
      <c r="L229" s="53"/>
      <c r="M229" s="53"/>
      <c r="N229" s="53"/>
      <c r="O229" s="53"/>
      <c r="P229" s="53"/>
      <c r="Q229" s="53"/>
      <c r="R229" s="53"/>
      <c r="S229" s="53"/>
      <c r="T229" s="53"/>
    </row>
    <row r="230" spans="1:20" x14ac:dyDescent="0.25">
      <c r="A230" s="52" t="s">
        <v>216</v>
      </c>
      <c r="B230" s="53"/>
      <c r="C230" s="53"/>
      <c r="D230" s="53"/>
      <c r="E230" s="53"/>
      <c r="F230" s="53"/>
      <c r="G230" s="53"/>
      <c r="H230" s="53"/>
      <c r="I230" s="53"/>
      <c r="J230" s="53"/>
      <c r="K230" s="53"/>
      <c r="L230" s="53"/>
      <c r="M230" s="53"/>
      <c r="N230" s="53"/>
      <c r="O230" s="53"/>
      <c r="P230" s="53"/>
      <c r="Q230" s="53"/>
      <c r="R230" s="53"/>
      <c r="S230" s="53"/>
      <c r="T230" s="53"/>
    </row>
    <row r="231" spans="1:20" x14ac:dyDescent="0.25">
      <c r="A231" s="52" t="s">
        <v>217</v>
      </c>
      <c r="B231" s="53"/>
      <c r="C231" s="53"/>
      <c r="D231" s="53"/>
      <c r="E231" s="53"/>
      <c r="F231" s="53"/>
      <c r="G231" s="53"/>
      <c r="H231" s="53"/>
      <c r="I231" s="53"/>
      <c r="J231" s="53"/>
      <c r="K231" s="53"/>
      <c r="L231" s="53"/>
      <c r="M231" s="53"/>
      <c r="N231" s="53"/>
      <c r="O231" s="53"/>
      <c r="P231" s="53"/>
      <c r="Q231" s="53"/>
      <c r="R231" s="53"/>
      <c r="S231" s="53"/>
      <c r="T231" s="53"/>
    </row>
    <row r="232" spans="1:20" x14ac:dyDescent="0.25">
      <c r="A232" s="52" t="s">
        <v>218</v>
      </c>
      <c r="B232" s="53"/>
      <c r="C232" s="53"/>
      <c r="D232" s="53"/>
      <c r="E232" s="53"/>
      <c r="F232" s="53"/>
      <c r="G232" s="53"/>
      <c r="H232" s="53"/>
      <c r="I232" s="53"/>
      <c r="J232" s="53"/>
      <c r="K232" s="53"/>
      <c r="L232" s="53"/>
      <c r="M232" s="53"/>
      <c r="N232" s="53"/>
      <c r="O232" s="53"/>
      <c r="P232" s="53"/>
      <c r="Q232" s="53"/>
      <c r="R232" s="53"/>
      <c r="S232" s="53"/>
      <c r="T232" s="53"/>
    </row>
    <row r="233" spans="1:20" x14ac:dyDescent="0.25">
      <c r="A233" s="52" t="s">
        <v>219</v>
      </c>
      <c r="B233" s="53"/>
      <c r="C233" s="53"/>
      <c r="D233" s="53"/>
      <c r="E233" s="53"/>
      <c r="F233" s="53"/>
      <c r="G233" s="53"/>
      <c r="H233" s="53"/>
      <c r="I233" s="53"/>
      <c r="J233" s="53"/>
      <c r="K233" s="53"/>
      <c r="L233" s="53"/>
      <c r="M233" s="53"/>
      <c r="N233" s="53"/>
      <c r="O233" s="53"/>
      <c r="P233" s="53"/>
      <c r="Q233" s="53"/>
      <c r="R233" s="53"/>
      <c r="S233" s="53"/>
      <c r="T233" s="53"/>
    </row>
    <row r="234" spans="1:20" x14ac:dyDescent="0.25">
      <c r="A234" s="52" t="s">
        <v>220</v>
      </c>
      <c r="B234" s="53"/>
      <c r="C234" s="53"/>
      <c r="D234" s="53"/>
      <c r="E234" s="53"/>
      <c r="F234" s="53"/>
      <c r="G234" s="53"/>
      <c r="H234" s="53"/>
      <c r="I234" s="53"/>
      <c r="J234" s="53"/>
      <c r="K234" s="53"/>
      <c r="L234" s="53"/>
      <c r="M234" s="53"/>
      <c r="N234" s="53"/>
      <c r="O234" s="53"/>
      <c r="P234" s="53"/>
      <c r="Q234" s="53"/>
      <c r="R234" s="53"/>
      <c r="S234" s="53"/>
      <c r="T234" s="53"/>
    </row>
    <row r="235" spans="1:20" x14ac:dyDescent="0.25">
      <c r="A235" s="52" t="s">
        <v>221</v>
      </c>
      <c r="B235" s="53"/>
      <c r="C235" s="53"/>
      <c r="D235" s="53"/>
      <c r="E235" s="53"/>
      <c r="F235" s="53"/>
      <c r="G235" s="53"/>
      <c r="H235" s="53"/>
      <c r="I235" s="53"/>
      <c r="J235" s="53"/>
      <c r="K235" s="53"/>
      <c r="L235" s="53"/>
      <c r="M235" s="53"/>
      <c r="N235" s="53"/>
      <c r="O235" s="53"/>
      <c r="P235" s="53"/>
      <c r="Q235" s="53"/>
      <c r="R235" s="53"/>
      <c r="S235" s="53"/>
      <c r="T235" s="53"/>
    </row>
    <row r="236" spans="1:20" x14ac:dyDescent="0.25">
      <c r="A236" s="52" t="s">
        <v>222</v>
      </c>
      <c r="B236" s="53"/>
      <c r="C236" s="53"/>
      <c r="D236" s="53"/>
      <c r="E236" s="53"/>
      <c r="F236" s="53"/>
      <c r="G236" s="53"/>
      <c r="H236" s="53"/>
      <c r="I236" s="53"/>
      <c r="J236" s="53"/>
      <c r="K236" s="53"/>
      <c r="L236" s="53"/>
      <c r="M236" s="53"/>
      <c r="N236" s="53"/>
      <c r="O236" s="53"/>
      <c r="P236" s="53"/>
      <c r="Q236" s="53"/>
      <c r="R236" s="53"/>
      <c r="S236" s="53"/>
      <c r="T236" s="53"/>
    </row>
    <row r="237" spans="1:20" x14ac:dyDescent="0.25">
      <c r="A237" s="52" t="s">
        <v>223</v>
      </c>
      <c r="B237" s="53"/>
      <c r="C237" s="53"/>
      <c r="D237" s="53"/>
      <c r="E237" s="53"/>
      <c r="F237" s="53"/>
      <c r="G237" s="53"/>
      <c r="H237" s="53"/>
      <c r="I237" s="53"/>
      <c r="J237" s="53"/>
      <c r="K237" s="53"/>
      <c r="L237" s="53"/>
      <c r="M237" s="53"/>
      <c r="N237" s="53"/>
      <c r="O237" s="53"/>
      <c r="P237" s="53"/>
      <c r="Q237" s="53"/>
      <c r="R237" s="53"/>
      <c r="S237" s="53"/>
      <c r="T237" s="53"/>
    </row>
  </sheetData>
  <mergeCells count="34">
    <mergeCell ref="A1:T1"/>
    <mergeCell ref="A6:T6"/>
    <mergeCell ref="A7:T7"/>
    <mergeCell ref="A8:T8"/>
    <mergeCell ref="L9:M9"/>
    <mergeCell ref="O9:P9"/>
    <mergeCell ref="D10:E10"/>
    <mergeCell ref="G10:H10"/>
    <mergeCell ref="J10:K10"/>
    <mergeCell ref="L10:M10"/>
    <mergeCell ref="O10:P10"/>
    <mergeCell ref="C142:T142"/>
    <mergeCell ref="C186:T186"/>
    <mergeCell ref="A229:T229"/>
    <mergeCell ref="A230:T230"/>
    <mergeCell ref="C12:T12"/>
    <mergeCell ref="C104:T104"/>
    <mergeCell ref="C116:T116"/>
    <mergeCell ref="C118:T118"/>
    <mergeCell ref="L207:M207"/>
    <mergeCell ref="O207:P207"/>
    <mergeCell ref="D208:E208"/>
    <mergeCell ref="G208:H208"/>
    <mergeCell ref="J208:K208"/>
    <mergeCell ref="L208:M208"/>
    <mergeCell ref="O208:P208"/>
    <mergeCell ref="A201:T202"/>
    <mergeCell ref="A235:T235"/>
    <mergeCell ref="A236:T236"/>
    <mergeCell ref="A237:T237"/>
    <mergeCell ref="A231:T231"/>
    <mergeCell ref="A232:T232"/>
    <mergeCell ref="A233:T233"/>
    <mergeCell ref="A234:T234"/>
  </mergeCells>
  <phoneticPr fontId="3" type="noConversion"/>
  <pageMargins left="0.75" right="0.75" top="1" bottom="1" header="0.5" footer="0.5"/>
  <pageSetup orientation="portrait" horizontalDpi="0"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trilobiteWorks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Morris</dc:creator>
  <cp:lastModifiedBy>Tom Morris</cp:lastModifiedBy>
  <dcterms:created xsi:type="dcterms:W3CDTF">2006-01-26T06:43:52Z</dcterms:created>
  <dcterms:modified xsi:type="dcterms:W3CDTF">2023-08-16T20:44:09Z</dcterms:modified>
</cp:coreProperties>
</file>